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187\Desktop\پرتفوی مرداد آتیه درخشان\"/>
    </mc:Choice>
  </mc:AlternateContent>
  <bookViews>
    <workbookView xWindow="0" yWindow="0" windowWidth="28800" windowHeight="12300" tabRatio="917" activeTab="13"/>
  </bookViews>
  <sheets>
    <sheet name="0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2">'اوراق مشارکت'!$A$1:$AK$19</definedName>
  </definedNames>
  <calcPr calcId="162913"/>
</workbook>
</file>

<file path=xl/calcChain.xml><?xml version="1.0" encoding="utf-8"?>
<calcChain xmlns="http://schemas.openxmlformats.org/spreadsheetml/2006/main">
  <c r="C8" i="15" l="1"/>
  <c r="C7" i="15"/>
  <c r="C6" i="15"/>
  <c r="Q7" i="12"/>
  <c r="S17" i="11"/>
  <c r="S16" i="11"/>
  <c r="S15" i="11"/>
  <c r="S14" i="11"/>
  <c r="S13" i="11"/>
  <c r="S12" i="11"/>
  <c r="S11" i="11"/>
  <c r="S10" i="11"/>
  <c r="S9" i="11"/>
  <c r="S8" i="11"/>
  <c r="S7" i="11"/>
  <c r="I17" i="11"/>
  <c r="I16" i="11"/>
  <c r="I15" i="11"/>
  <c r="I14" i="11"/>
  <c r="I13" i="11"/>
  <c r="I12" i="11"/>
  <c r="I11" i="11"/>
  <c r="I10" i="11"/>
  <c r="I9" i="11"/>
  <c r="I8" i="11"/>
  <c r="I7" i="11"/>
  <c r="O17" i="11"/>
  <c r="O15" i="11"/>
  <c r="O13" i="11"/>
  <c r="O12" i="11"/>
  <c r="O11" i="11"/>
  <c r="O10" i="11"/>
  <c r="O9" i="11"/>
  <c r="O8" i="11"/>
  <c r="O7" i="11"/>
  <c r="O18" i="11"/>
  <c r="E17" i="11"/>
  <c r="E15" i="11"/>
  <c r="E13" i="11"/>
  <c r="E12" i="11"/>
  <c r="E11" i="11"/>
  <c r="E10" i="11"/>
  <c r="E9" i="11"/>
  <c r="E8" i="11"/>
  <c r="E7" i="11"/>
  <c r="Q18" i="11"/>
  <c r="Q8" i="11"/>
  <c r="Q9" i="11"/>
  <c r="Q10" i="11"/>
  <c r="Q11" i="11"/>
  <c r="Q12" i="11"/>
  <c r="Q13" i="11"/>
  <c r="Q14" i="11"/>
  <c r="Q15" i="11"/>
  <c r="Q16" i="11"/>
  <c r="Q7" i="11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G10" i="11"/>
  <c r="G9" i="11"/>
  <c r="G8" i="11"/>
  <c r="G7" i="11"/>
  <c r="Q21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22" i="10" s="1"/>
  <c r="I7" i="4" l="1"/>
  <c r="G17" i="12" l="1"/>
  <c r="C17" i="12"/>
  <c r="E17" i="12"/>
  <c r="O17" i="12"/>
  <c r="M17" i="12"/>
  <c r="K17" i="12"/>
  <c r="I13" i="12"/>
  <c r="Q13" i="12"/>
  <c r="Q16" i="12"/>
  <c r="Q15" i="12"/>
  <c r="Q14" i="12"/>
  <c r="Q12" i="12"/>
  <c r="Q11" i="12"/>
  <c r="Q10" i="12"/>
  <c r="Q9" i="12"/>
  <c r="Q8" i="12"/>
  <c r="I16" i="12"/>
  <c r="I15" i="12"/>
  <c r="I14" i="12"/>
  <c r="I12" i="12"/>
  <c r="I11" i="12"/>
  <c r="I10" i="12"/>
  <c r="I9" i="12"/>
  <c r="I8" i="12"/>
  <c r="I7" i="12"/>
  <c r="I17" i="12" s="1"/>
  <c r="K25" i="7"/>
  <c r="I36" i="7"/>
  <c r="K36" i="7"/>
  <c r="M36" i="7"/>
  <c r="O36" i="7"/>
  <c r="S36" i="7"/>
  <c r="Q36" i="7"/>
  <c r="S18" i="11"/>
  <c r="M18" i="11"/>
  <c r="I18" i="11"/>
  <c r="K18" i="11"/>
  <c r="G18" i="11"/>
  <c r="E18" i="11"/>
  <c r="C18" i="11"/>
  <c r="U18" i="11"/>
  <c r="E27" i="13"/>
  <c r="I27" i="13"/>
  <c r="C9" i="15"/>
  <c r="E9" i="15"/>
  <c r="G9" i="15"/>
  <c r="E22" i="10"/>
  <c r="G22" i="10"/>
  <c r="I22" i="10"/>
  <c r="M22" i="10"/>
  <c r="O22" i="10"/>
  <c r="K25" i="6"/>
  <c r="M25" i="6"/>
  <c r="O25" i="6"/>
  <c r="Q25" i="6"/>
  <c r="S25" i="6"/>
  <c r="K13" i="8"/>
  <c r="S12" i="8"/>
  <c r="S11" i="8"/>
  <c r="S10" i="8"/>
  <c r="S9" i="8"/>
  <c r="S13" i="8" s="1"/>
  <c r="S8" i="8"/>
  <c r="S7" i="8"/>
  <c r="M13" i="8"/>
  <c r="I13" i="8"/>
  <c r="O13" i="8"/>
  <c r="Q13" i="8"/>
  <c r="I22" i="9"/>
  <c r="M22" i="9"/>
  <c r="O22" i="9"/>
  <c r="Q22" i="9"/>
  <c r="G22" i="9"/>
  <c r="E22" i="9"/>
  <c r="W14" i="3"/>
  <c r="AA14" i="3"/>
  <c r="AG14" i="3"/>
  <c r="AI14" i="3"/>
  <c r="S14" i="3"/>
  <c r="Q14" i="3"/>
  <c r="Y15" i="1"/>
  <c r="U15" i="1"/>
  <c r="K15" i="1"/>
  <c r="O15" i="1"/>
  <c r="G15" i="1"/>
  <c r="E15" i="1"/>
  <c r="W15" i="1"/>
  <c r="Q17" i="12" l="1"/>
</calcChain>
</file>

<file path=xl/sharedStrings.xml><?xml version="1.0" encoding="utf-8"?>
<sst xmlns="http://schemas.openxmlformats.org/spreadsheetml/2006/main" count="744" uniqueCount="173">
  <si>
    <t>صندوق سرمایه‌گذاری پاداش سهامداری توسعه یکم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</si>
  <si>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</si>
  <si>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</si>
  <si>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</si>
  <si>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</si>
  <si>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</si>
  <si>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</si>
  <si>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</si>
  <si>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</si>
  <si>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</si>
  <si>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</si>
  <si>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</si>
  <si>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</si>
  <si>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</si>
  <si>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</si>
  <si>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</si>
  <si>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صادرات ایران</t>
  </si>
  <si>
    <t>بانک‌اقتصادنوین‌</t>
  </si>
  <si>
    <t>ریل پردازسیر</t>
  </si>
  <si>
    <t>گروه  صنایع کاغذ پارس</t>
  </si>
  <si>
    <t>مخابرات ایران</t>
  </si>
  <si>
    <t>ملی‌ صنایع‌ مس‌ ایران‌</t>
  </si>
  <si>
    <t>گروه صنايع كاغذ پارس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</si>
  <si>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</si>
  <si>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</si>
  <si>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</si>
  <si>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</si>
  <si>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</si>
  <si>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</si>
  <si>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</si>
  <si>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</si>
  <si>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</si>
  <si>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</si>
  <si>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</si>
  <si>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1398/12/06</t>
  </si>
  <si>
    <t>1402/12/06</t>
  </si>
  <si>
    <t>اجاره دولتي آپرورش-تمدن991118</t>
  </si>
  <si>
    <t>1395/11/18</t>
  </si>
  <si>
    <t>1399/11/18</t>
  </si>
  <si>
    <t>اجاره ریل پردازسیر021212</t>
  </si>
  <si>
    <t>1397/12/12</t>
  </si>
  <si>
    <t>1402/12/12</t>
  </si>
  <si>
    <t>صكوك مرابحه سايپا412-3ماهه 16%</t>
  </si>
  <si>
    <t>1397/12/20</t>
  </si>
  <si>
    <t>1401/12/20</t>
  </si>
  <si>
    <t>منفعت صبا اروند امید14001113</t>
  </si>
  <si>
    <t>1397/11/13</t>
  </si>
  <si>
    <t>1400/11/13</t>
  </si>
  <si>
    <t>مرابحه سلامت6واجدشرايط خاص1400</t>
  </si>
  <si>
    <t>1396/09/22</t>
  </si>
  <si>
    <t>1400/09/22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</si>
  <si>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</si>
  <si>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</si>
  <si>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</si>
  <si>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</si>
  <si>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</si>
  <si>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</si>
  <si>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</si>
  <si>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</si>
  <si>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</si>
  <si>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</si>
  <si>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</si>
  <si>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</si>
  <si>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</si>
  <si>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</si>
  <si>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</si>
  <si>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</si>
  <si>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</si>
  <si>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</si>
  <si>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</si>
  <si>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</si>
  <si>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</si>
  <si>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</si>
  <si>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</si>
  <si>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</si>
  <si>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</si>
  <si>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</si>
  <si>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</si>
  <si>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0400851293007</t>
  </si>
  <si>
    <t>سپرده بلند مدت</t>
  </si>
  <si>
    <t>بانک گردشگری وزرا</t>
  </si>
  <si>
    <t>155-9967-654551-1</t>
  </si>
  <si>
    <t>1398/05/28</t>
  </si>
  <si>
    <t>بانک ایران زمین فاطمی</t>
  </si>
  <si>
    <t>107-985-1285376-1</t>
  </si>
  <si>
    <t>1398/06/06</t>
  </si>
  <si>
    <t>بانک ایران زمین شیخ بهایی</t>
  </si>
  <si>
    <t>109-985-1285376-1</t>
  </si>
  <si>
    <t>109-840-1285376-1</t>
  </si>
  <si>
    <t>107-840-1285376-1</t>
  </si>
  <si>
    <t>0302081208005</t>
  </si>
  <si>
    <t>1398/06/12</t>
  </si>
  <si>
    <t>بانک شهر ایران زمین مهستان</t>
  </si>
  <si>
    <t>700838279092</t>
  </si>
  <si>
    <t>1398/07/14</t>
  </si>
  <si>
    <t>6174824086</t>
  </si>
  <si>
    <t>1398/07/16</t>
  </si>
  <si>
    <t>107-13-1285376-1</t>
  </si>
  <si>
    <t>1398/07/23</t>
  </si>
  <si>
    <t>109-13-1285376-1</t>
  </si>
  <si>
    <t>155-1197-654551-4</t>
  </si>
  <si>
    <t>1399/01/31</t>
  </si>
  <si>
    <t>155-1197-654551-5</t>
  </si>
  <si>
    <t xml:space="preserve">بانک گردشگری </t>
  </si>
  <si>
    <t>155-1197-654551-6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</si>
  <si>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</si>
  <si>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</si>
  <si>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</si>
  <si>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</si>
  <si>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</si>
  <si>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</si>
  <si>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</si>
  <si>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</si>
  <si>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</si>
  <si>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</si>
  <si>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رهنی کرمان موتور14001130</t>
  </si>
  <si>
    <t>1400/11/30</t>
  </si>
  <si>
    <t>منفعت صبا اروند تمدن14001113</t>
  </si>
  <si>
    <t>اجاره هواپيمايي ماهان 9903</t>
  </si>
  <si>
    <t>1399/03/09</t>
  </si>
  <si>
    <t>بانک کشاورزی مرکز تجاری گلستان</t>
  </si>
  <si>
    <t>بانک شهر احمد قصیر</t>
  </si>
  <si>
    <t>بانک پاسارگاد شهران</t>
  </si>
  <si>
    <t>بانک پارسیان اوین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</si>
  <si>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</si>
  <si>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</si>
  <si>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</si>
  <si>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</si>
  <si>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</si>
  <si>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</si>
  <si>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1399/04/10</t>
  </si>
  <si>
    <t>1399/02/15</t>
  </si>
  <si>
    <t>1399/05/12</t>
  </si>
  <si>
    <t>مدیریت صنعت شوینده ت.ص.بهشهر</t>
  </si>
  <si>
    <t>1399/01/30</t>
  </si>
  <si>
    <t>بهای فروش</t>
  </si>
  <si>
    <t>ارزش دفتری</t>
  </si>
  <si>
    <t>سود و زیان ناشی از تغییر قیمت</t>
  </si>
  <si>
    <t>پتروشیمی زاگرس</t>
  </si>
  <si>
    <t>سرمايه گذاري تامين اجتماعي</t>
  </si>
  <si>
    <t>پتروشیمی نوری</t>
  </si>
  <si>
    <t>مرابحه سلامت6واجدشرایط خاص1400</t>
  </si>
  <si>
    <t>اجاره دولتی آپرورش-تمدن991118</t>
  </si>
  <si>
    <t>صکوک مرابحه سایپا412-3ماهه 16%</t>
  </si>
  <si>
    <t>سود و زیان ناشی از فروش</t>
  </si>
  <si>
    <t>سلف موازي برق ماهتاب گستر001</t>
  </si>
  <si>
    <t>اجاره هواپیمایی ماهان 9903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</si>
  <si>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</si>
  <si>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</si>
  <si>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</si>
  <si>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</si>
  <si>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</si>
  <si>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</si>
  <si>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</si>
  <si>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</si>
  <si>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</si>
  <si>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</si>
  <si>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876143770</t>
  </si>
  <si>
    <t>700835785240</t>
  </si>
  <si>
    <t>155-1197-654551-1</t>
  </si>
  <si>
    <t>155-1197-654551-2</t>
  </si>
  <si>
    <t>155-1197-654551-3</t>
  </si>
  <si>
    <t>308-456-14069480-1</t>
  </si>
  <si>
    <t>40104295566603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</si>
  <si>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</si>
  <si>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</si>
  <si>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</si>
  <si>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</si>
  <si>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</si>
  <si>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</si>
  <si>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</si>
  <si>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‫برای ماه منتهی به 1399/05/31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</si>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</sst>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#;\(#,###\);\-"/>
    <numFmt numFmtId="166" formatCode="_(* #,##0_);_(* \(#,##0\);_(* &quot;-&quot;??_);_(@_)"/>
    <numFmt numFmtId="167" formatCode="0.00%;\-;\-"/>
    <numFmt numFmtId="168" formatCode="0.00%;\(0.00%\);\-"/>
    <numFmt numFmtId="169" formatCode="0%;\(0%\);\-"/>
    <numFmt numFmtId="170" formatCode="0.00000"/>
  </numFmts>
  <fonts count="11" x14ac:knownFonts="1">
    <font>
      <sz val="11"/>
      <name val="Calibri"/>
    </font>
    <font>
      <sz val="11"/>
      <name val="Calibri"/>
    </font>
    <font>
      <sz val="11"/>
      <color indexed="8"/>
      <name val="Arial"/>
      <family val="2"/>
      <scheme val="minor"/>
    </font>
    <font>
      <b/>
      <u/>
      <sz val="10"/>
      <name val="B Nazanin"/>
      <charset val="178"/>
    </font>
    <font>
      <sz val="10"/>
      <color indexed="8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0"/>
      <name val="Calibri"/>
      <family val="2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37" fontId="3" fillId="0" borderId="0" xfId="2" applyNumberFormat="1" applyFont="1" applyAlignment="1">
      <alignment horizontal="center" vertical="center"/>
    </xf>
    <xf numFmtId="0" fontId="4" fillId="0" borderId="0" xfId="2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165" fontId="6" fillId="0" borderId="0" xfId="0" applyNumberFormat="1" applyFont="1"/>
    <xf numFmtId="168" fontId="6" fillId="0" borderId="0" xfId="0" applyNumberFormat="1" applyFont="1"/>
    <xf numFmtId="0" fontId="7" fillId="0" borderId="1" xfId="0" applyFont="1" applyBorder="1"/>
    <xf numFmtId="165" fontId="6" fillId="0" borderId="1" xfId="0" applyNumberFormat="1" applyFont="1" applyBorder="1"/>
    <xf numFmtId="168" fontId="6" fillId="0" borderId="1" xfId="0" applyNumberFormat="1" applyFont="1" applyBorder="1"/>
    <xf numFmtId="165" fontId="7" fillId="0" borderId="0" xfId="0" applyNumberFormat="1" applyFont="1"/>
    <xf numFmtId="168" fontId="7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Border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66" fontId="6" fillId="0" borderId="0" xfId="1" applyNumberFormat="1" applyFont="1"/>
    <xf numFmtId="3" fontId="6" fillId="0" borderId="0" xfId="0" applyNumberFormat="1" applyFont="1"/>
    <xf numFmtId="0" fontId="8" fillId="0" borderId="0" xfId="0" applyFont="1"/>
    <xf numFmtId="166" fontId="6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166" fontId="10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5" fontId="10" fillId="0" borderId="0" xfId="0" applyNumberFormat="1" applyFont="1" applyFill="1"/>
    <xf numFmtId="0" fontId="10" fillId="0" borderId="1" xfId="0" applyFont="1" applyFill="1" applyBorder="1"/>
    <xf numFmtId="165" fontId="10" fillId="0" borderId="1" xfId="0" applyNumberFormat="1" applyFont="1" applyFill="1" applyBorder="1"/>
    <xf numFmtId="0" fontId="9" fillId="0" borderId="0" xfId="0" applyFont="1" applyFill="1"/>
    <xf numFmtId="165" fontId="9" fillId="0" borderId="0" xfId="0" applyNumberFormat="1" applyFont="1" applyFill="1"/>
    <xf numFmtId="166" fontId="9" fillId="0" borderId="0" xfId="1" applyNumberFormat="1" applyFont="1" applyFill="1" applyAlignment="1">
      <alignment horizontal="center" vertical="center"/>
    </xf>
    <xf numFmtId="3" fontId="10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6" fillId="0" borderId="0" xfId="0" applyNumberFormat="1" applyFont="1" applyFill="1"/>
    <xf numFmtId="3" fontId="6" fillId="0" borderId="0" xfId="0" applyNumberFormat="1" applyFont="1" applyFill="1"/>
    <xf numFmtId="0" fontId="7" fillId="0" borderId="1" xfId="0" applyFont="1" applyFill="1" applyBorder="1"/>
    <xf numFmtId="165" fontId="6" fillId="0" borderId="1" xfId="0" applyNumberFormat="1" applyFont="1" applyFill="1" applyBorder="1"/>
    <xf numFmtId="165" fontId="7" fillId="0" borderId="0" xfId="0" applyNumberFormat="1" applyFont="1" applyFill="1"/>
    <xf numFmtId="166" fontId="6" fillId="0" borderId="0" xfId="1" applyNumberFormat="1" applyFont="1" applyFill="1"/>
    <xf numFmtId="166" fontId="6" fillId="0" borderId="0" xfId="0" applyNumberFormat="1" applyFont="1" applyFill="1"/>
    <xf numFmtId="165" fontId="6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9" fontId="6" fillId="0" borderId="0" xfId="0" applyNumberFormat="1" applyFont="1" applyFill="1"/>
    <xf numFmtId="3" fontId="6" fillId="0" borderId="1" xfId="0" applyNumberFormat="1" applyFont="1" applyBorder="1"/>
    <xf numFmtId="170" fontId="6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10" fontId="6" fillId="0" borderId="0" xfId="0" applyNumberFormat="1" applyFont="1"/>
    <xf numFmtId="0" fontId="6" fillId="0" borderId="1" xfId="0" applyFont="1" applyBorder="1" applyAlignment="1">
      <alignment wrapText="1"/>
    </xf>
    <xf numFmtId="10" fontId="6" fillId="0" borderId="1" xfId="0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7" fontId="6" fillId="0" borderId="0" xfId="0" applyNumberFormat="1" applyFont="1" applyFill="1"/>
    <xf numFmtId="167" fontId="6" fillId="0" borderId="1" xfId="0" applyNumberFormat="1" applyFont="1" applyFill="1" applyBorder="1"/>
    <xf numFmtId="3" fontId="7" fillId="0" borderId="0" xfId="0" applyNumberFormat="1" applyFont="1" applyFill="1"/>
    <xf numFmtId="167" fontId="7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212726</xdr:colOff>
      <xdr:row>1</xdr:row>
      <xdr:rowOff>219075</xdr:rowOff>
    </xdr:from>
    <xdr:to>
      <xdr:col>14</xdr:col>
      <xdr:colOff>76201</xdr:colOff>
      <xdr:row>13</xdr:row>
      <xdr:rowOff>70280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499799" y="447675"/>
          <a:ext cx="2606675" cy="241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T24"/>
  <sheetViews>
    <sheetView rightToLeft="1" view="pageBreakPreview" zoomScale="60" zoomScaleNormal="100" workbookViewId="0">
      <selection sqref="A1:XFD1048576"/>
    </sheetView>
  </sheetViews>
  <sheetFormatPr defaultColWidth="4.28515625" defaultRowHeight="15.75" x14ac:dyDescent="0.4"/>
  <cols>
    <col min="1" max="16384" width="4.28515625" style="2"/>
  </cols>
  <sheetData>
    <row r="22" spans="1:20" ht="39.950000000000003" customHeight="1" x14ac:dyDescent="0.4">
      <c r="A22" s="1" t="s">
        <v>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9.950000000000003" customHeight="1" x14ac:dyDescent="0.4">
      <c r="A23" s="1" t="s">
        <v>170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39.950000000000003" customHeight="1" x14ac:dyDescent="0.4">
      <c r="A24" s="1" t="s">
        <v>171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</sheetData>
  <mergeCells count="3">
    <mergeCell ref="A24:T24"/>
    <mergeCell ref="A23:T23"/>
    <mergeCell ref="A22:T22"/>
  </mergeCells>
  <printOptions horizontalCentered="1"/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28.28515625" style="4" customWidth="1"/>
    <col min="2" max="2" width="1" style="4" customWidth="1"/>
    <col min="3" max="3" width="14.7109375" style="4" bestFit="1" customWidth="1"/>
    <col min="4" max="4" width="1" style="4" customWidth="1"/>
    <col min="5" max="5" width="20" style="4" bestFit="1" customWidth="1"/>
    <col min="6" max="6" width="1" style="4" customWidth="1"/>
    <col min="7" max="7" width="18.7109375" style="4" bestFit="1" customWidth="1"/>
    <col min="8" max="8" width="1" style="4" customWidth="1"/>
    <col min="9" max="9" width="19.42578125" style="4" customWidth="1"/>
    <col min="10" max="10" width="1" style="4" customWidth="1"/>
    <col min="11" max="11" width="9" style="4" customWidth="1"/>
    <col min="12" max="12" width="1" style="4" customWidth="1"/>
    <col min="13" max="13" width="14.42578125" style="4" bestFit="1" customWidth="1"/>
    <col min="14" max="14" width="1" style="4" customWidth="1"/>
    <col min="15" max="15" width="20.28515625" style="4" customWidth="1"/>
    <col min="16" max="16" width="1" style="4" customWidth="1"/>
    <col min="17" max="17" width="17.28515625" style="4" bestFit="1" customWidth="1"/>
    <col min="18" max="18" width="1" style="4" customWidth="1"/>
    <col min="19" max="19" width="19.85546875" style="4" customWidth="1"/>
    <col min="20" max="20" width="1" style="4" customWidth="1"/>
    <col min="21" max="21" width="7.5703125" style="4" customWidth="1"/>
    <col min="22" max="22" width="2" style="4" customWidth="1"/>
    <col min="23" max="23" width="9.140625" style="4" customWidth="1"/>
    <col min="24" max="16384" width="9.140625" style="4"/>
  </cols>
  <sheetData>
    <row r="1" spans="1:2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4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1" x14ac:dyDescent="0.4">
      <c r="A5" s="14" t="s">
        <v>3</v>
      </c>
      <c r="C5" s="5" t="s">
        <v>107</v>
      </c>
      <c r="D5" s="5" t="s">
        <v>107</v>
      </c>
      <c r="E5" s="5" t="s">
        <v>107</v>
      </c>
      <c r="F5" s="5" t="s">
        <v>107</v>
      </c>
      <c r="G5" s="5" t="s">
        <v>107</v>
      </c>
      <c r="H5" s="5" t="s">
        <v>107</v>
      </c>
      <c r="I5" s="5" t="s">
        <v>107</v>
      </c>
      <c r="J5" s="5" t="s">
        <v>107</v>
      </c>
      <c r="K5" s="5" t="s">
        <v>107</v>
      </c>
      <c r="M5" s="5" t="s">
        <v>108</v>
      </c>
      <c r="N5" s="5" t="s">
        <v>108</v>
      </c>
      <c r="O5" s="5" t="s">
        <v>108</v>
      </c>
      <c r="P5" s="5" t="s">
        <v>108</v>
      </c>
      <c r="Q5" s="5" t="s">
        <v>108</v>
      </c>
      <c r="R5" s="5" t="s">
        <v>108</v>
      </c>
      <c r="S5" s="5" t="s">
        <v>108</v>
      </c>
      <c r="T5" s="5" t="s">
        <v>108</v>
      </c>
      <c r="U5" s="5" t="s">
        <v>108</v>
      </c>
    </row>
    <row r="6" spans="1:21" s="17" customFormat="1" ht="58.5" customHeight="1" x14ac:dyDescent="0.4">
      <c r="A6" s="5" t="s">
        <v>3</v>
      </c>
      <c r="C6" s="18" t="s">
        <v>147</v>
      </c>
      <c r="E6" s="18" t="s">
        <v>148</v>
      </c>
      <c r="G6" s="18" t="s">
        <v>149</v>
      </c>
      <c r="I6" s="18" t="s">
        <v>62</v>
      </c>
      <c r="K6" s="18" t="s">
        <v>150</v>
      </c>
      <c r="M6" s="18" t="s">
        <v>147</v>
      </c>
      <c r="O6" s="18" t="s">
        <v>148</v>
      </c>
      <c r="Q6" s="18" t="s">
        <v>149</v>
      </c>
      <c r="S6" s="18" t="s">
        <v>62</v>
      </c>
      <c r="U6" s="18" t="s">
        <v>150</v>
      </c>
    </row>
    <row r="7" spans="1:21" x14ac:dyDescent="0.4">
      <c r="A7" s="6" t="s">
        <v>22</v>
      </c>
      <c r="C7" s="7">
        <v>0</v>
      </c>
      <c r="D7" s="7"/>
      <c r="E7" s="7">
        <f>'درآمد ناشی از تغییر قیمت اوراق'!I9</f>
        <v>-97733977837</v>
      </c>
      <c r="F7" s="7"/>
      <c r="G7" s="7">
        <f>'درآمد ناشی از فروش'!I7</f>
        <v>-11859926944</v>
      </c>
      <c r="H7" s="7"/>
      <c r="I7" s="7">
        <f>C7+E7+G7</f>
        <v>-109593904781</v>
      </c>
      <c r="K7" s="8">
        <v>0.2387</v>
      </c>
      <c r="M7" s="7">
        <v>0</v>
      </c>
      <c r="N7" s="7"/>
      <c r="O7" s="7">
        <f>'درآمد ناشی از تغییر قیمت اوراق'!Q9</f>
        <v>-100501701718</v>
      </c>
      <c r="P7" s="7"/>
      <c r="Q7" s="7">
        <f>'درآمد ناشی از فروش'!Q7</f>
        <v>63814764787</v>
      </c>
      <c r="R7" s="7"/>
      <c r="S7" s="7">
        <f t="shared" ref="S7:S17" si="0">M7+O7+Q7</f>
        <v>-36686936931</v>
      </c>
      <c r="U7" s="8">
        <v>4.4299999999999999E-2</v>
      </c>
    </row>
    <row r="8" spans="1:21" x14ac:dyDescent="0.4">
      <c r="A8" s="6" t="s">
        <v>17</v>
      </c>
      <c r="C8" s="7">
        <v>0</v>
      </c>
      <c r="D8" s="7"/>
      <c r="E8" s="7">
        <f>'درآمد ناشی از تغییر قیمت اوراق'!I13</f>
        <v>-36445048172</v>
      </c>
      <c r="F8" s="7"/>
      <c r="G8" s="7">
        <f>'درآمد ناشی از فروش'!I8</f>
        <v>40887268433</v>
      </c>
      <c r="H8" s="7"/>
      <c r="I8" s="7">
        <f t="shared" ref="I8:I17" si="1">C8+E8+G8</f>
        <v>4442220261</v>
      </c>
      <c r="K8" s="8">
        <v>2.8199999999999999E-2</v>
      </c>
      <c r="M8" s="7">
        <v>0</v>
      </c>
      <c r="N8" s="7"/>
      <c r="O8" s="7">
        <f>'درآمد ناشی از تغییر قیمت اوراق'!Q13</f>
        <v>35859353698</v>
      </c>
      <c r="P8" s="7"/>
      <c r="Q8" s="7">
        <f>'درآمد ناشی از فروش'!Q8</f>
        <v>64096194303</v>
      </c>
      <c r="R8" s="7"/>
      <c r="S8" s="7">
        <f t="shared" si="0"/>
        <v>99955548001</v>
      </c>
      <c r="U8" s="8">
        <v>0.1178</v>
      </c>
    </row>
    <row r="9" spans="1:21" x14ac:dyDescent="0.4">
      <c r="A9" s="6" t="s">
        <v>16</v>
      </c>
      <c r="C9" s="7">
        <v>0</v>
      </c>
      <c r="D9" s="7"/>
      <c r="E9" s="7">
        <f>'درآمد ناشی از تغییر قیمت اوراق'!I10</f>
        <v>-244390514219</v>
      </c>
      <c r="F9" s="7"/>
      <c r="G9" s="7">
        <f>'درآمد ناشی از فروش'!I9</f>
        <v>-6903286743</v>
      </c>
      <c r="H9" s="7"/>
      <c r="I9" s="7">
        <f t="shared" si="1"/>
        <v>-251293800962</v>
      </c>
      <c r="K9" s="8">
        <v>-4.3799999999999999E-2</v>
      </c>
      <c r="M9" s="7">
        <v>0</v>
      </c>
      <c r="N9" s="7"/>
      <c r="O9" s="7">
        <f>'درآمد ناشی از تغییر قیمت اوراق'!Q10</f>
        <v>-170024111719</v>
      </c>
      <c r="P9" s="7"/>
      <c r="Q9" s="7">
        <f>'درآمد ناشی از فروش'!Q9</f>
        <v>30279914507</v>
      </c>
      <c r="R9" s="7"/>
      <c r="S9" s="7">
        <f t="shared" si="0"/>
        <v>-139744197212</v>
      </c>
      <c r="U9" s="8">
        <v>3.5700000000000003E-2</v>
      </c>
    </row>
    <row r="10" spans="1:21" x14ac:dyDescent="0.4">
      <c r="A10" s="6" t="s">
        <v>20</v>
      </c>
      <c r="C10" s="7">
        <v>0</v>
      </c>
      <c r="D10" s="7"/>
      <c r="E10" s="7">
        <f>'درآمد ناشی از تغییر قیمت اوراق'!I7</f>
        <v>-1675131687794</v>
      </c>
      <c r="F10" s="7"/>
      <c r="G10" s="7">
        <f>'درآمد ناشی از فروش'!I10</f>
        <v>178855991572</v>
      </c>
      <c r="H10" s="7"/>
      <c r="I10" s="7">
        <f t="shared" si="1"/>
        <v>-1496275696222</v>
      </c>
      <c r="K10" s="8">
        <v>1.1349</v>
      </c>
      <c r="M10" s="7">
        <v>2210781345</v>
      </c>
      <c r="N10" s="7"/>
      <c r="O10" s="7">
        <f>'درآمد ناشی از تغییر قیمت اوراق'!Q7</f>
        <v>-1512805755794</v>
      </c>
      <c r="P10" s="7"/>
      <c r="Q10" s="7">
        <f>'درآمد ناشی از فروش'!Q10</f>
        <v>260018957572</v>
      </c>
      <c r="R10" s="7"/>
      <c r="S10" s="7">
        <f t="shared" si="0"/>
        <v>-1250576016877</v>
      </c>
      <c r="U10" s="8">
        <v>0.309</v>
      </c>
    </row>
    <row r="11" spans="1:21" x14ac:dyDescent="0.4">
      <c r="A11" s="6" t="s">
        <v>18</v>
      </c>
      <c r="C11" s="7">
        <v>26009501</v>
      </c>
      <c r="D11" s="7"/>
      <c r="E11" s="7">
        <f>'درآمد ناشی از تغییر قیمت اوراق'!I8</f>
        <v>-6224285662</v>
      </c>
      <c r="F11" s="7"/>
      <c r="G11" s="7">
        <v>0</v>
      </c>
      <c r="H11" s="7"/>
      <c r="I11" s="7">
        <f t="shared" si="1"/>
        <v>-6198276161</v>
      </c>
      <c r="K11" s="8">
        <v>-3.9300000000000002E-2</v>
      </c>
      <c r="M11" s="7">
        <v>26009501</v>
      </c>
      <c r="N11" s="7"/>
      <c r="O11" s="7">
        <f>'درآمد ناشی از تغییر قیمت اوراق'!Q8</f>
        <v>9068146955</v>
      </c>
      <c r="P11" s="7"/>
      <c r="Q11" s="7">
        <f>'درآمد ناشی از فروش'!Q11</f>
        <v>9954130366</v>
      </c>
      <c r="R11" s="7"/>
      <c r="S11" s="7">
        <f t="shared" si="0"/>
        <v>19048286822</v>
      </c>
      <c r="U11" s="8">
        <v>2.24E-2</v>
      </c>
    </row>
    <row r="12" spans="1:21" x14ac:dyDescent="0.4">
      <c r="A12" s="6" t="s">
        <v>139</v>
      </c>
      <c r="C12" s="7">
        <v>0</v>
      </c>
      <c r="D12" s="7"/>
      <c r="E12" s="7">
        <f>'درآمد ناشی از تغییر قیمت اوراق'!I15</f>
        <v>0</v>
      </c>
      <c r="F12" s="7"/>
      <c r="G12" s="7">
        <v>0</v>
      </c>
      <c r="H12" s="7"/>
      <c r="I12" s="7">
        <f t="shared" si="1"/>
        <v>0</v>
      </c>
      <c r="K12" s="8">
        <v>0</v>
      </c>
      <c r="M12" s="7">
        <v>0</v>
      </c>
      <c r="N12" s="7"/>
      <c r="O12" s="7">
        <f>'درآمد ناشی از تغییر قیمت اوراق'!Q15</f>
        <v>-3263720833</v>
      </c>
      <c r="P12" s="7"/>
      <c r="Q12" s="7">
        <f>'درآمد ناشی از فروش'!Q12</f>
        <v>2210474483</v>
      </c>
      <c r="R12" s="7"/>
      <c r="S12" s="7">
        <f t="shared" si="0"/>
        <v>-1053246350</v>
      </c>
      <c r="U12" s="8">
        <v>2.5999999999999999E-3</v>
      </c>
    </row>
    <row r="13" spans="1:21" x14ac:dyDescent="0.4">
      <c r="A13" s="6" t="s">
        <v>15</v>
      </c>
      <c r="C13" s="7">
        <v>0</v>
      </c>
      <c r="D13" s="7"/>
      <c r="E13" s="7">
        <f>'درآمد ناشی از تغییر قیمت اوراق'!I11</f>
        <v>-96608250718</v>
      </c>
      <c r="F13" s="7"/>
      <c r="G13" s="7">
        <v>0</v>
      </c>
      <c r="H13" s="7"/>
      <c r="I13" s="7">
        <f t="shared" si="1"/>
        <v>-96608250718</v>
      </c>
      <c r="K13" s="8">
        <v>7.1000000000000004E-3</v>
      </c>
      <c r="M13" s="7">
        <v>218301435</v>
      </c>
      <c r="N13" s="7"/>
      <c r="O13" s="7">
        <f>'درآمد ناشی از تغییر قیمت اوراق'!Q11</f>
        <v>55046982042</v>
      </c>
      <c r="P13" s="7"/>
      <c r="Q13" s="7">
        <f>'درآمد ناشی از فروش'!Q13</f>
        <v>56364897745</v>
      </c>
      <c r="R13" s="7"/>
      <c r="S13" s="7">
        <f t="shared" si="0"/>
        <v>111630181222</v>
      </c>
      <c r="U13" s="8">
        <v>0.13150000000000001</v>
      </c>
    </row>
    <row r="14" spans="1:21" x14ac:dyDescent="0.4">
      <c r="A14" s="6" t="s">
        <v>133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1"/>
        <v>0</v>
      </c>
      <c r="K14" s="8">
        <v>0</v>
      </c>
      <c r="M14" s="7">
        <v>228847372</v>
      </c>
      <c r="N14" s="7"/>
      <c r="O14" s="7">
        <v>0</v>
      </c>
      <c r="P14" s="7"/>
      <c r="Q14" s="7">
        <f>'درآمد ناشی از فروش'!Q14</f>
        <v>3533113089</v>
      </c>
      <c r="R14" s="7"/>
      <c r="S14" s="7">
        <f t="shared" si="0"/>
        <v>3761960461</v>
      </c>
      <c r="U14" s="8">
        <v>4.4000000000000003E-3</v>
      </c>
    </row>
    <row r="15" spans="1:21" x14ac:dyDescent="0.4">
      <c r="A15" s="6" t="s">
        <v>138</v>
      </c>
      <c r="C15" s="7">
        <v>0</v>
      </c>
      <c r="D15" s="7"/>
      <c r="E15" s="7">
        <f>'درآمد ناشی از تغییر قیمت اوراق'!I14</f>
        <v>0</v>
      </c>
      <c r="F15" s="7"/>
      <c r="G15" s="7">
        <v>0</v>
      </c>
      <c r="H15" s="7"/>
      <c r="I15" s="7">
        <f t="shared" si="1"/>
        <v>0</v>
      </c>
      <c r="K15" s="8">
        <v>0</v>
      </c>
      <c r="M15" s="7">
        <v>0</v>
      </c>
      <c r="N15" s="7"/>
      <c r="O15" s="7">
        <f>'درآمد ناشی از تغییر قیمت اوراق'!Q14</f>
        <v>-88851629628</v>
      </c>
      <c r="P15" s="7"/>
      <c r="Q15" s="7">
        <f>'درآمد ناشی از فروش'!Q15</f>
        <v>20011992834</v>
      </c>
      <c r="R15" s="7"/>
      <c r="S15" s="7">
        <f t="shared" si="0"/>
        <v>-68839636794</v>
      </c>
      <c r="U15" s="8">
        <v>2.3599999999999999E-2</v>
      </c>
    </row>
    <row r="16" spans="1:21" x14ac:dyDescent="0.4">
      <c r="A16" s="6" t="s">
        <v>140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1"/>
        <v>0</v>
      </c>
      <c r="K16" s="8">
        <v>0</v>
      </c>
      <c r="M16" s="7">
        <v>0</v>
      </c>
      <c r="N16" s="7"/>
      <c r="O16" s="7">
        <v>0</v>
      </c>
      <c r="P16" s="7"/>
      <c r="Q16" s="7">
        <f>'درآمد ناشی از فروش'!Q16</f>
        <v>-11589884493</v>
      </c>
      <c r="R16" s="7"/>
      <c r="S16" s="7">
        <f t="shared" si="0"/>
        <v>-11589884493</v>
      </c>
      <c r="U16" s="8">
        <v>-1.37E-2</v>
      </c>
    </row>
    <row r="17" spans="1:21" x14ac:dyDescent="0.4">
      <c r="A17" s="9" t="s">
        <v>21</v>
      </c>
      <c r="C17" s="10">
        <v>436602871</v>
      </c>
      <c r="D17" s="7"/>
      <c r="E17" s="10">
        <f>'درآمد ناشی از تغییر قیمت اوراق'!I12</f>
        <v>-20124951750</v>
      </c>
      <c r="F17" s="7"/>
      <c r="G17" s="10">
        <v>0</v>
      </c>
      <c r="H17" s="7"/>
      <c r="I17" s="10">
        <f t="shared" si="1"/>
        <v>-19688348879</v>
      </c>
      <c r="K17" s="11">
        <v>-0.1249</v>
      </c>
      <c r="M17" s="10">
        <v>436602871</v>
      </c>
      <c r="N17" s="7"/>
      <c r="O17" s="10">
        <f>'درآمد ناشی از تغییر قیمت اوراق'!Q12</f>
        <v>40266982000</v>
      </c>
      <c r="P17" s="7"/>
      <c r="Q17" s="10">
        <v>0</v>
      </c>
      <c r="R17" s="7"/>
      <c r="S17" s="10">
        <f t="shared" si="0"/>
        <v>40703584871</v>
      </c>
      <c r="U17" s="11">
        <v>4.8000000000000001E-2</v>
      </c>
    </row>
    <row r="18" spans="1:21" x14ac:dyDescent="0.4">
      <c r="A18" s="6" t="s">
        <v>152</v>
      </c>
      <c r="C18" s="12">
        <f>SUM(C7:C17)</f>
        <v>462612372</v>
      </c>
      <c r="E18" s="12">
        <f>SUM(E7:E17)</f>
        <v>-2176658716152</v>
      </c>
      <c r="G18" s="12">
        <f>SUM(G7:G17)</f>
        <v>200980046318</v>
      </c>
      <c r="I18" s="12">
        <f>SUM(I7:I17)</f>
        <v>-1975216057462</v>
      </c>
      <c r="K18" s="13">
        <f>SUM(K7:K17)</f>
        <v>1.2009000000000003</v>
      </c>
      <c r="M18" s="12">
        <f>SUM(M7:M17)</f>
        <v>3120542524</v>
      </c>
      <c r="O18" s="12">
        <f>SUM(O7:O17)</f>
        <v>-1735205454997</v>
      </c>
      <c r="Q18" s="12">
        <f>SUM(Q7:Q17)</f>
        <v>498694555193</v>
      </c>
      <c r="S18" s="12">
        <f>SUM(S7:S17)</f>
        <v>-1233390357280</v>
      </c>
      <c r="U18" s="13">
        <f>SUM(U7:U17)</f>
        <v>0.72559999999999991</v>
      </c>
    </row>
    <row r="19" spans="1:21" x14ac:dyDescent="0.4">
      <c r="E19" s="19"/>
      <c r="I19" s="19"/>
      <c r="O19" s="20"/>
      <c r="Q19" s="21"/>
    </row>
    <row r="20" spans="1:21" x14ac:dyDescent="0.4">
      <c r="G20" s="19"/>
      <c r="I20" s="19"/>
      <c r="J20" s="19"/>
      <c r="K20" s="19"/>
      <c r="O20" s="7"/>
      <c r="Q20" s="22"/>
    </row>
    <row r="21" spans="1:21" x14ac:dyDescent="0.4">
      <c r="I21" s="19"/>
      <c r="J21" s="19"/>
      <c r="K21" s="19"/>
    </row>
    <row r="22" spans="1:21" x14ac:dyDescent="0.4">
      <c r="I22" s="19"/>
      <c r="J22" s="19"/>
      <c r="K22" s="19"/>
    </row>
    <row r="23" spans="1:21" x14ac:dyDescent="0.4">
      <c r="I23" s="19"/>
      <c r="J23" s="19"/>
      <c r="K23" s="19"/>
    </row>
    <row r="24" spans="1:21" x14ac:dyDescent="0.4">
      <c r="I24" s="19"/>
      <c r="J24" s="19"/>
      <c r="K24" s="19"/>
    </row>
    <row r="25" spans="1:21" x14ac:dyDescent="0.4">
      <c r="I25" s="19"/>
      <c r="J25" s="19"/>
      <c r="K25" s="19"/>
    </row>
    <row r="26" spans="1:21" x14ac:dyDescent="0.4">
      <c r="I26" s="19"/>
      <c r="J26" s="19"/>
      <c r="K26" s="19"/>
    </row>
    <row r="27" spans="1:21" x14ac:dyDescent="0.4">
      <c r="I27" s="19"/>
      <c r="J27" s="19"/>
      <c r="K27" s="19"/>
    </row>
    <row r="28" spans="1:21" x14ac:dyDescent="0.4">
      <c r="I28" s="19"/>
      <c r="J28" s="19"/>
      <c r="K28" s="19"/>
    </row>
    <row r="29" spans="1:21" x14ac:dyDescent="0.4">
      <c r="I29" s="19"/>
      <c r="J29" s="19"/>
      <c r="K29" s="19"/>
    </row>
  </sheetData>
  <sheetProtection algorithmName="SHA-512" hashValue="0yuIVIPt92l/owTBv7BxZ5A5t9jfDRb5rEAopWG1MwaKe2ROxRrvITkJ0JRTWsctMkQtQDD0zmRo/h2X3XPiRQ==" saltValue="LQV+/W1uSOR9l/pG+GeY9A==" spinCount="100000" sheet="1" objects="1" scenarios="1" selectLockedCells="1" autoFilter="0" selectUnlockedCells="1"/>
  <mergeCells count="16">
    <mergeCell ref="A3:U3"/>
    <mergeCell ref="A2:U2"/>
    <mergeCell ref="A1:U1"/>
    <mergeCell ref="S6"/>
    <mergeCell ref="U6"/>
    <mergeCell ref="M5:U5"/>
    <mergeCell ref="K6"/>
    <mergeCell ref="C5:K5"/>
    <mergeCell ref="M6"/>
    <mergeCell ref="O6"/>
    <mergeCell ref="Q6"/>
    <mergeCell ref="A5:A6"/>
    <mergeCell ref="C6"/>
    <mergeCell ref="E6"/>
    <mergeCell ref="G6"/>
    <mergeCell ref="I6"/>
  </mergeCells>
  <printOptions horizontalCentered="1"/>
  <pageMargins left="0" right="0" top="0.75" bottom="0.75" header="0.3" footer="0.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30.85546875" style="4" customWidth="1"/>
    <col min="2" max="2" width="1" style="4" customWidth="1"/>
    <col min="3" max="3" width="16.28515625" style="4" bestFit="1" customWidth="1"/>
    <col min="4" max="4" width="1" style="4" customWidth="1"/>
    <col min="5" max="5" width="18.28515625" style="4" bestFit="1" customWidth="1"/>
    <col min="6" max="6" width="1" style="4" customWidth="1"/>
    <col min="7" max="7" width="11.140625" style="4" bestFit="1" customWidth="1"/>
    <col min="8" max="8" width="1" style="4" customWidth="1"/>
    <col min="9" max="9" width="17.85546875" style="4" bestFit="1" customWidth="1"/>
    <col min="10" max="10" width="1" style="4" customWidth="1"/>
    <col min="11" max="11" width="17.140625" style="4" bestFit="1" customWidth="1"/>
    <col min="12" max="12" width="0.7109375" style="4" customWidth="1"/>
    <col min="13" max="13" width="20" style="4" customWidth="1"/>
    <col min="14" max="14" width="1" style="4" customWidth="1"/>
    <col min="15" max="15" width="15.7109375" style="4" bestFit="1" customWidth="1"/>
    <col min="16" max="16" width="1" style="4" customWidth="1"/>
    <col min="17" max="17" width="18.42578125" style="4" bestFit="1" customWidth="1"/>
    <col min="18" max="18" width="1" style="4" customWidth="1"/>
    <col min="19" max="19" width="9.140625" style="4" customWidth="1"/>
    <col min="20" max="16384" width="9.140625" style="4"/>
  </cols>
  <sheetData>
    <row r="1" spans="1:17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4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x14ac:dyDescent="0.4">
      <c r="A5" s="14" t="s">
        <v>109</v>
      </c>
      <c r="C5" s="5" t="s">
        <v>107</v>
      </c>
      <c r="D5" s="5" t="s">
        <v>107</v>
      </c>
      <c r="E5" s="5" t="s">
        <v>107</v>
      </c>
      <c r="F5" s="5" t="s">
        <v>107</v>
      </c>
      <c r="G5" s="5" t="s">
        <v>107</v>
      </c>
      <c r="H5" s="5" t="s">
        <v>107</v>
      </c>
      <c r="I5" s="5" t="s">
        <v>107</v>
      </c>
      <c r="K5" s="5" t="s">
        <v>108</v>
      </c>
      <c r="L5" s="5" t="s">
        <v>108</v>
      </c>
      <c r="M5" s="5" t="s">
        <v>108</v>
      </c>
      <c r="N5" s="5" t="s">
        <v>108</v>
      </c>
      <c r="O5" s="5" t="s">
        <v>108</v>
      </c>
      <c r="P5" s="5" t="s">
        <v>108</v>
      </c>
      <c r="Q5" s="5" t="s">
        <v>108</v>
      </c>
    </row>
    <row r="6" spans="1:17" x14ac:dyDescent="0.4">
      <c r="A6" s="5" t="s">
        <v>109</v>
      </c>
      <c r="C6" s="5" t="s">
        <v>151</v>
      </c>
      <c r="E6" s="5" t="s">
        <v>148</v>
      </c>
      <c r="G6" s="5" t="s">
        <v>149</v>
      </c>
      <c r="I6" s="5" t="s">
        <v>152</v>
      </c>
      <c r="K6" s="5" t="s">
        <v>151</v>
      </c>
      <c r="M6" s="5" t="s">
        <v>148</v>
      </c>
      <c r="O6" s="5" t="s">
        <v>149</v>
      </c>
      <c r="Q6" s="5" t="s">
        <v>152</v>
      </c>
    </row>
    <row r="7" spans="1:17" x14ac:dyDescent="0.4">
      <c r="A7" s="16" t="s">
        <v>117</v>
      </c>
      <c r="C7" s="7">
        <v>0</v>
      </c>
      <c r="D7" s="7"/>
      <c r="E7" s="7">
        <v>0</v>
      </c>
      <c r="F7" s="7"/>
      <c r="G7" s="7">
        <v>0</v>
      </c>
      <c r="H7" s="7"/>
      <c r="I7" s="7">
        <f>C7+E7+G7</f>
        <v>0</v>
      </c>
      <c r="J7" s="7"/>
      <c r="K7" s="7">
        <v>778789796</v>
      </c>
      <c r="L7" s="7"/>
      <c r="M7" s="7">
        <v>0</v>
      </c>
      <c r="N7" s="7"/>
      <c r="O7" s="7">
        <v>-299874566</v>
      </c>
      <c r="P7" s="7"/>
      <c r="Q7" s="7">
        <f>K7+M7+O7</f>
        <v>478915230</v>
      </c>
    </row>
    <row r="8" spans="1:17" x14ac:dyDescent="0.4">
      <c r="A8" s="6" t="s">
        <v>145</v>
      </c>
      <c r="C8" s="7">
        <v>0</v>
      </c>
      <c r="D8" s="7"/>
      <c r="E8" s="7">
        <v>0</v>
      </c>
      <c r="F8" s="7"/>
      <c r="G8" s="7">
        <v>0</v>
      </c>
      <c r="H8" s="7"/>
      <c r="I8" s="7">
        <f t="shared" ref="I8:I16" si="0">C8+E8+G8</f>
        <v>0</v>
      </c>
      <c r="J8" s="7"/>
      <c r="K8" s="7">
        <v>0</v>
      </c>
      <c r="L8" s="7"/>
      <c r="M8" s="7">
        <v>0</v>
      </c>
      <c r="N8" s="7"/>
      <c r="O8" s="7">
        <v>13729873969</v>
      </c>
      <c r="P8" s="7"/>
      <c r="Q8" s="7">
        <f t="shared" ref="Q8:Q16" si="1">K8+M8+O8</f>
        <v>13729873969</v>
      </c>
    </row>
    <row r="9" spans="1:17" x14ac:dyDescent="0.4">
      <c r="A9" s="6" t="s">
        <v>146</v>
      </c>
      <c r="C9" s="7">
        <v>0</v>
      </c>
      <c r="D9" s="7"/>
      <c r="E9" s="7">
        <v>0</v>
      </c>
      <c r="F9" s="7"/>
      <c r="G9" s="7">
        <v>0</v>
      </c>
      <c r="H9" s="7"/>
      <c r="I9" s="7">
        <f t="shared" si="0"/>
        <v>0</v>
      </c>
      <c r="J9" s="7"/>
      <c r="K9" s="7">
        <v>10484330934</v>
      </c>
      <c r="L9" s="7"/>
      <c r="M9" s="7">
        <v>0</v>
      </c>
      <c r="N9" s="7"/>
      <c r="O9" s="7">
        <v>-390907942</v>
      </c>
      <c r="P9" s="7"/>
      <c r="Q9" s="7">
        <f t="shared" si="1"/>
        <v>10093422992</v>
      </c>
    </row>
    <row r="10" spans="1:17" x14ac:dyDescent="0.4">
      <c r="A10" s="6" t="s">
        <v>42</v>
      </c>
      <c r="C10" s="7">
        <v>5508187826</v>
      </c>
      <c r="D10" s="7"/>
      <c r="E10" s="7">
        <v>0</v>
      </c>
      <c r="F10" s="7"/>
      <c r="G10" s="7">
        <v>0</v>
      </c>
      <c r="H10" s="7"/>
      <c r="I10" s="7">
        <f t="shared" si="0"/>
        <v>5508187826</v>
      </c>
      <c r="J10" s="7"/>
      <c r="K10" s="7">
        <v>32374229858</v>
      </c>
      <c r="L10" s="7"/>
      <c r="M10" s="7">
        <v>-67990720947</v>
      </c>
      <c r="N10" s="7"/>
      <c r="O10" s="7">
        <v>0</v>
      </c>
      <c r="P10" s="7"/>
      <c r="Q10" s="7">
        <f t="shared" si="1"/>
        <v>-35616491089</v>
      </c>
    </row>
    <row r="11" spans="1:17" x14ac:dyDescent="0.4">
      <c r="A11" s="6" t="s">
        <v>39</v>
      </c>
      <c r="C11" s="7">
        <v>12570335676</v>
      </c>
      <c r="D11" s="7"/>
      <c r="E11" s="7">
        <v>-63809007519</v>
      </c>
      <c r="F11" s="7"/>
      <c r="G11" s="7">
        <v>0</v>
      </c>
      <c r="H11" s="7"/>
      <c r="I11" s="7">
        <f t="shared" si="0"/>
        <v>-51238671843</v>
      </c>
      <c r="J11" s="7"/>
      <c r="K11" s="7">
        <v>48949204496</v>
      </c>
      <c r="L11" s="7"/>
      <c r="M11" s="7">
        <v>-110225088738</v>
      </c>
      <c r="N11" s="7"/>
      <c r="O11" s="7">
        <v>0</v>
      </c>
      <c r="P11" s="7"/>
      <c r="Q11" s="7">
        <f t="shared" si="1"/>
        <v>-61275884242</v>
      </c>
    </row>
    <row r="12" spans="1:17" x14ac:dyDescent="0.4">
      <c r="A12" s="6" t="s">
        <v>115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1415354753</v>
      </c>
      <c r="L12" s="7"/>
      <c r="M12" s="7">
        <v>0</v>
      </c>
      <c r="N12" s="7"/>
      <c r="O12" s="7">
        <v>1036847740</v>
      </c>
      <c r="P12" s="7"/>
      <c r="Q12" s="7">
        <f t="shared" si="1"/>
        <v>2452202493</v>
      </c>
    </row>
    <row r="13" spans="1:17" x14ac:dyDescent="0.4">
      <c r="A13" s="6" t="s">
        <v>45</v>
      </c>
      <c r="C13" s="7">
        <v>12554044747</v>
      </c>
      <c r="D13" s="7"/>
      <c r="E13" s="7">
        <v>0</v>
      </c>
      <c r="F13" s="7"/>
      <c r="G13" s="7">
        <v>0</v>
      </c>
      <c r="H13" s="7"/>
      <c r="I13" s="7">
        <f t="shared" si="0"/>
        <v>12554044747</v>
      </c>
      <c r="J13" s="7"/>
      <c r="K13" s="7">
        <v>75361323594</v>
      </c>
      <c r="L13" s="7"/>
      <c r="M13" s="7">
        <v>-77521351903</v>
      </c>
      <c r="N13" s="7"/>
      <c r="O13" s="7">
        <v>0</v>
      </c>
      <c r="P13" s="7"/>
      <c r="Q13" s="7">
        <f t="shared" si="1"/>
        <v>-2160028309</v>
      </c>
    </row>
    <row r="14" spans="1:17" x14ac:dyDescent="0.4">
      <c r="A14" s="6" t="s">
        <v>48</v>
      </c>
      <c r="C14" s="7">
        <v>456234748</v>
      </c>
      <c r="D14" s="7"/>
      <c r="E14" s="7">
        <v>-173093735</v>
      </c>
      <c r="F14" s="7"/>
      <c r="G14" s="7">
        <v>0</v>
      </c>
      <c r="H14" s="7"/>
      <c r="I14" s="7">
        <f t="shared" si="0"/>
        <v>283141013</v>
      </c>
      <c r="J14" s="7"/>
      <c r="K14" s="7">
        <v>456234748</v>
      </c>
      <c r="L14" s="7"/>
      <c r="M14" s="7">
        <v>-173093735</v>
      </c>
      <c r="N14" s="7"/>
      <c r="O14" s="7">
        <v>0</v>
      </c>
      <c r="P14" s="7"/>
      <c r="Q14" s="7">
        <f t="shared" si="1"/>
        <v>283141013</v>
      </c>
    </row>
    <row r="15" spans="1:17" x14ac:dyDescent="0.4">
      <c r="A15" s="6" t="s">
        <v>36</v>
      </c>
      <c r="C15" s="7">
        <v>51252292</v>
      </c>
      <c r="D15" s="7"/>
      <c r="E15" s="7">
        <v>104731014</v>
      </c>
      <c r="F15" s="7"/>
      <c r="G15" s="7">
        <v>0</v>
      </c>
      <c r="H15" s="7"/>
      <c r="I15" s="7">
        <f t="shared" si="0"/>
        <v>155983306</v>
      </c>
      <c r="J15" s="7"/>
      <c r="K15" s="7">
        <v>260150381</v>
      </c>
      <c r="L15" s="7"/>
      <c r="M15" s="7">
        <v>167565923</v>
      </c>
      <c r="N15" s="7"/>
      <c r="O15" s="7">
        <v>0</v>
      </c>
      <c r="P15" s="7"/>
      <c r="Q15" s="7">
        <f t="shared" si="1"/>
        <v>427716304</v>
      </c>
    </row>
    <row r="16" spans="1:17" x14ac:dyDescent="0.4">
      <c r="A16" s="9" t="s">
        <v>32</v>
      </c>
      <c r="C16" s="10">
        <v>2349233173</v>
      </c>
      <c r="D16" s="7"/>
      <c r="E16" s="10">
        <v>0</v>
      </c>
      <c r="F16" s="7"/>
      <c r="G16" s="10">
        <v>0</v>
      </c>
      <c r="H16" s="7"/>
      <c r="I16" s="10">
        <f t="shared" si="0"/>
        <v>2349233173</v>
      </c>
      <c r="J16" s="7"/>
      <c r="K16" s="10">
        <v>14857767660</v>
      </c>
      <c r="L16" s="7"/>
      <c r="M16" s="10">
        <v>-12023925000</v>
      </c>
      <c r="N16" s="7"/>
      <c r="O16" s="10">
        <v>-8700000</v>
      </c>
      <c r="P16" s="7"/>
      <c r="Q16" s="10">
        <f t="shared" si="1"/>
        <v>2825142660</v>
      </c>
    </row>
    <row r="17" spans="1:17" s="6" customFormat="1" x14ac:dyDescent="0.4">
      <c r="A17" s="6" t="s">
        <v>152</v>
      </c>
      <c r="C17" s="12">
        <f>SUM(C7:C16)</f>
        <v>33489288462</v>
      </c>
      <c r="D17" s="12"/>
      <c r="E17" s="12">
        <f>SUM(E7:E16)</f>
        <v>-63877370240</v>
      </c>
      <c r="F17" s="12"/>
      <c r="G17" s="12">
        <f>SUM(G7:G16)</f>
        <v>0</v>
      </c>
      <c r="H17" s="12"/>
      <c r="I17" s="12">
        <f>SUM(I7:I16)</f>
        <v>-30388081778</v>
      </c>
      <c r="J17" s="12"/>
      <c r="K17" s="12">
        <f>SUM(K7:K16)</f>
        <v>184937386220</v>
      </c>
      <c r="L17" s="12"/>
      <c r="M17" s="12">
        <f>SUM(M7:M16)</f>
        <v>-267766614400</v>
      </c>
      <c r="N17" s="12"/>
      <c r="O17" s="12">
        <f>SUM(O7:O16)</f>
        <v>14067239201</v>
      </c>
      <c r="P17" s="12"/>
      <c r="Q17" s="12">
        <f>SUM(Q7:Q16)</f>
        <v>-68761988979</v>
      </c>
    </row>
    <row r="18" spans="1:17" x14ac:dyDescent="0.4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4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4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4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4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4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4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4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</sheetData>
  <sheetProtection algorithmName="SHA-512" hashValue="YN8x7JWWK2U7zN4qMkoe32i654/4TuDDfRlOgf4qfwidyegrbOmXKt9qyQjJK1wR6aMoia8bmdykrDrpj8fb5w==" saltValue="pQu9r4VD6ZaKw6i67AhVhQ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29.7109375" style="4" bestFit="1" customWidth="1"/>
    <col min="2" max="2" width="1" style="4" customWidth="1"/>
    <col min="3" max="3" width="20.7109375" style="4" bestFit="1" customWidth="1"/>
    <col min="4" max="4" width="1" style="4" customWidth="1"/>
    <col min="5" max="5" width="27.7109375" style="4" bestFit="1" customWidth="1"/>
    <col min="6" max="6" width="1" style="4" customWidth="1"/>
    <col min="7" max="7" width="24.5703125" style="4" bestFit="1" customWidth="1"/>
    <col min="8" max="8" width="1" style="4" customWidth="1"/>
    <col min="9" max="9" width="27.7109375" style="4" bestFit="1" customWidth="1"/>
    <col min="10" max="10" width="1" style="4" customWidth="1"/>
    <col min="11" max="11" width="24.5703125" style="4" bestFit="1" customWidth="1"/>
    <col min="12" max="12" width="1" style="4" customWidth="1"/>
    <col min="13" max="13" width="9.140625" style="4" customWidth="1"/>
    <col min="14" max="16384" width="9.140625" style="4"/>
  </cols>
  <sheetData>
    <row r="1" spans="1:1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4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4">
      <c r="A4" s="5" t="s">
        <v>153</v>
      </c>
      <c r="B4" s="5" t="s">
        <v>153</v>
      </c>
      <c r="C4" s="5" t="s">
        <v>153</v>
      </c>
      <c r="E4" s="5" t="s">
        <v>107</v>
      </c>
      <c r="F4" s="5" t="s">
        <v>107</v>
      </c>
      <c r="G4" s="5" t="s">
        <v>107</v>
      </c>
      <c r="I4" s="5" t="s">
        <v>108</v>
      </c>
      <c r="J4" s="5" t="s">
        <v>108</v>
      </c>
      <c r="K4" s="5" t="s">
        <v>108</v>
      </c>
    </row>
    <row r="5" spans="1:11" x14ac:dyDescent="0.4">
      <c r="A5" s="5" t="s">
        <v>154</v>
      </c>
      <c r="C5" s="5" t="s">
        <v>59</v>
      </c>
      <c r="E5" s="5" t="s">
        <v>155</v>
      </c>
      <c r="G5" s="5" t="s">
        <v>156</v>
      </c>
      <c r="I5" s="5" t="s">
        <v>155</v>
      </c>
      <c r="K5" s="5" t="s">
        <v>156</v>
      </c>
    </row>
    <row r="6" spans="1:11" x14ac:dyDescent="0.4">
      <c r="A6" s="6" t="s">
        <v>65</v>
      </c>
      <c r="C6" s="4" t="s">
        <v>66</v>
      </c>
      <c r="E6" s="7">
        <v>3397260274</v>
      </c>
      <c r="G6" s="4" t="s">
        <v>114</v>
      </c>
      <c r="I6" s="7">
        <v>3397284931</v>
      </c>
      <c r="K6" s="4" t="s">
        <v>114</v>
      </c>
    </row>
    <row r="7" spans="1:11" x14ac:dyDescent="0.4">
      <c r="A7" s="6" t="s">
        <v>120</v>
      </c>
      <c r="C7" s="4" t="s">
        <v>157</v>
      </c>
      <c r="E7" s="7">
        <v>0</v>
      </c>
      <c r="G7" s="4" t="s">
        <v>114</v>
      </c>
      <c r="I7" s="7">
        <v>2144477</v>
      </c>
      <c r="K7" s="4" t="s">
        <v>114</v>
      </c>
    </row>
    <row r="8" spans="1:11" x14ac:dyDescent="0.4">
      <c r="A8" s="6" t="s">
        <v>121</v>
      </c>
      <c r="C8" s="4" t="s">
        <v>158</v>
      </c>
      <c r="E8" s="7">
        <v>0</v>
      </c>
      <c r="G8" s="4" t="s">
        <v>114</v>
      </c>
      <c r="I8" s="7">
        <v>75068</v>
      </c>
      <c r="K8" s="4" t="s">
        <v>114</v>
      </c>
    </row>
    <row r="9" spans="1:11" x14ac:dyDescent="0.4">
      <c r="A9" s="6" t="s">
        <v>72</v>
      </c>
      <c r="C9" s="4" t="s">
        <v>73</v>
      </c>
      <c r="E9" s="7">
        <v>492038138</v>
      </c>
      <c r="G9" s="4" t="s">
        <v>114</v>
      </c>
      <c r="I9" s="7">
        <v>756992800</v>
      </c>
      <c r="K9" s="4" t="s">
        <v>114</v>
      </c>
    </row>
    <row r="10" spans="1:11" x14ac:dyDescent="0.4">
      <c r="A10" s="6" t="s">
        <v>75</v>
      </c>
      <c r="C10" s="4" t="s">
        <v>76</v>
      </c>
      <c r="E10" s="7">
        <v>4069894</v>
      </c>
      <c r="G10" s="4" t="s">
        <v>114</v>
      </c>
      <c r="I10" s="7">
        <v>49250007</v>
      </c>
      <c r="K10" s="4" t="s">
        <v>114</v>
      </c>
    </row>
    <row r="11" spans="1:11" x14ac:dyDescent="0.4">
      <c r="A11" s="6" t="s">
        <v>75</v>
      </c>
      <c r="C11" s="4" t="s">
        <v>78</v>
      </c>
      <c r="E11" s="7">
        <v>1791393435</v>
      </c>
      <c r="G11" s="4" t="s">
        <v>114</v>
      </c>
      <c r="I11" s="7">
        <v>10638169720</v>
      </c>
      <c r="K11" s="4" t="s">
        <v>114</v>
      </c>
    </row>
    <row r="12" spans="1:11" x14ac:dyDescent="0.4">
      <c r="A12" s="6" t="s">
        <v>80</v>
      </c>
      <c r="C12" s="4" t="s">
        <v>159</v>
      </c>
      <c r="E12" s="7">
        <v>0</v>
      </c>
      <c r="G12" s="4" t="s">
        <v>114</v>
      </c>
      <c r="I12" s="7">
        <v>10587849385</v>
      </c>
      <c r="K12" s="4" t="s">
        <v>114</v>
      </c>
    </row>
    <row r="13" spans="1:11" x14ac:dyDescent="0.4">
      <c r="A13" s="6" t="s">
        <v>80</v>
      </c>
      <c r="C13" s="4" t="s">
        <v>81</v>
      </c>
      <c r="E13" s="7">
        <v>13450</v>
      </c>
      <c r="G13" s="4" t="s">
        <v>114</v>
      </c>
      <c r="I13" s="7">
        <v>43859</v>
      </c>
      <c r="K13" s="4" t="s">
        <v>114</v>
      </c>
    </row>
    <row r="14" spans="1:11" x14ac:dyDescent="0.4">
      <c r="A14" s="6" t="s">
        <v>80</v>
      </c>
      <c r="C14" s="4" t="s">
        <v>160</v>
      </c>
      <c r="E14" s="7">
        <v>0</v>
      </c>
      <c r="G14" s="4" t="s">
        <v>114</v>
      </c>
      <c r="I14" s="7">
        <v>15130378282</v>
      </c>
      <c r="K14" s="4" t="s">
        <v>114</v>
      </c>
    </row>
    <row r="15" spans="1:11" x14ac:dyDescent="0.4">
      <c r="A15" s="6" t="s">
        <v>80</v>
      </c>
      <c r="C15" s="4" t="s">
        <v>161</v>
      </c>
      <c r="E15" s="7">
        <v>0</v>
      </c>
      <c r="G15" s="4" t="s">
        <v>114</v>
      </c>
      <c r="I15" s="7">
        <v>6255348420</v>
      </c>
      <c r="K15" s="4" t="s">
        <v>114</v>
      </c>
    </row>
    <row r="16" spans="1:11" x14ac:dyDescent="0.4">
      <c r="A16" s="6" t="s">
        <v>83</v>
      </c>
      <c r="C16" s="4" t="s">
        <v>84</v>
      </c>
      <c r="E16" s="7">
        <v>11579453548</v>
      </c>
      <c r="G16" s="4" t="s">
        <v>114</v>
      </c>
      <c r="I16" s="7">
        <v>73610642691</v>
      </c>
      <c r="K16" s="4" t="s">
        <v>114</v>
      </c>
    </row>
    <row r="17" spans="1:11" x14ac:dyDescent="0.4">
      <c r="A17" s="6" t="s">
        <v>86</v>
      </c>
      <c r="C17" s="4" t="s">
        <v>87</v>
      </c>
      <c r="E17" s="7">
        <v>9485245874</v>
      </c>
      <c r="G17" s="4" t="s">
        <v>114</v>
      </c>
      <c r="I17" s="7">
        <v>58965623612</v>
      </c>
      <c r="K17" s="4" t="s">
        <v>114</v>
      </c>
    </row>
    <row r="18" spans="1:11" x14ac:dyDescent="0.4">
      <c r="A18" s="6" t="s">
        <v>86</v>
      </c>
      <c r="C18" s="4" t="s">
        <v>88</v>
      </c>
      <c r="E18" s="7">
        <v>8493</v>
      </c>
      <c r="G18" s="4" t="s">
        <v>114</v>
      </c>
      <c r="I18" s="7">
        <v>1800578529</v>
      </c>
      <c r="K18" s="4" t="s">
        <v>114</v>
      </c>
    </row>
    <row r="19" spans="1:11" x14ac:dyDescent="0.4">
      <c r="A19" s="6" t="s">
        <v>83</v>
      </c>
      <c r="C19" s="4" t="s">
        <v>89</v>
      </c>
      <c r="E19" s="7">
        <v>16986</v>
      </c>
      <c r="G19" s="4" t="s">
        <v>114</v>
      </c>
      <c r="I19" s="7">
        <v>2255838026</v>
      </c>
      <c r="K19" s="4" t="s">
        <v>114</v>
      </c>
    </row>
    <row r="20" spans="1:11" x14ac:dyDescent="0.4">
      <c r="A20" s="6" t="s">
        <v>122</v>
      </c>
      <c r="C20" s="4" t="s">
        <v>162</v>
      </c>
      <c r="E20" s="7">
        <v>0</v>
      </c>
      <c r="G20" s="4" t="s">
        <v>114</v>
      </c>
      <c r="I20" s="7">
        <v>414246560</v>
      </c>
      <c r="K20" s="4" t="s">
        <v>114</v>
      </c>
    </row>
    <row r="21" spans="1:11" x14ac:dyDescent="0.4">
      <c r="A21" s="6" t="s">
        <v>92</v>
      </c>
      <c r="C21" s="4" t="s">
        <v>93</v>
      </c>
      <c r="E21" s="7">
        <v>3387978127</v>
      </c>
      <c r="G21" s="4" t="s">
        <v>114</v>
      </c>
      <c r="I21" s="7">
        <v>20119469944</v>
      </c>
      <c r="K21" s="4" t="s">
        <v>114</v>
      </c>
    </row>
    <row r="22" spans="1:11" x14ac:dyDescent="0.4">
      <c r="A22" s="6" t="s">
        <v>72</v>
      </c>
      <c r="C22" s="4" t="s">
        <v>95</v>
      </c>
      <c r="E22" s="7">
        <v>897814188</v>
      </c>
      <c r="G22" s="4" t="s">
        <v>114</v>
      </c>
      <c r="I22" s="7">
        <v>6464106480</v>
      </c>
      <c r="K22" s="4" t="s">
        <v>114</v>
      </c>
    </row>
    <row r="23" spans="1:11" x14ac:dyDescent="0.4">
      <c r="A23" s="6" t="s">
        <v>123</v>
      </c>
      <c r="C23" s="4" t="s">
        <v>163</v>
      </c>
      <c r="E23" s="7">
        <v>0</v>
      </c>
      <c r="G23" s="4" t="s">
        <v>114</v>
      </c>
      <c r="I23" s="7">
        <v>1205479457</v>
      </c>
      <c r="K23" s="4" t="s">
        <v>114</v>
      </c>
    </row>
    <row r="24" spans="1:11" x14ac:dyDescent="0.4">
      <c r="A24" s="6" t="s">
        <v>80</v>
      </c>
      <c r="C24" s="4" t="s">
        <v>100</v>
      </c>
      <c r="E24" s="7">
        <v>7504371562</v>
      </c>
      <c r="G24" s="4" t="s">
        <v>114</v>
      </c>
      <c r="I24" s="7">
        <v>30017486248</v>
      </c>
      <c r="K24" s="4" t="s">
        <v>114</v>
      </c>
    </row>
    <row r="25" spans="1:11" x14ac:dyDescent="0.4">
      <c r="A25" s="6" t="s">
        <v>80</v>
      </c>
      <c r="C25" s="4" t="s">
        <v>102</v>
      </c>
      <c r="E25" s="7">
        <v>5251366117</v>
      </c>
      <c r="G25" s="4" t="s">
        <v>114</v>
      </c>
      <c r="I25" s="7">
        <v>21005464468</v>
      </c>
      <c r="K25" s="4" t="s">
        <v>114</v>
      </c>
    </row>
    <row r="26" spans="1:11" x14ac:dyDescent="0.4">
      <c r="A26" s="9" t="s">
        <v>103</v>
      </c>
      <c r="C26" s="15" t="s">
        <v>104</v>
      </c>
      <c r="E26" s="10">
        <v>1478142068</v>
      </c>
      <c r="G26" s="15" t="s">
        <v>114</v>
      </c>
      <c r="I26" s="10">
        <v>6306010892</v>
      </c>
      <c r="K26" s="15" t="s">
        <v>114</v>
      </c>
    </row>
    <row r="27" spans="1:11" x14ac:dyDescent="0.4">
      <c r="A27" s="6" t="s">
        <v>152</v>
      </c>
      <c r="E27" s="12">
        <f>SUM(E6:E26)</f>
        <v>45269172154</v>
      </c>
      <c r="I27" s="12">
        <f>SUM(I6:I26)</f>
        <v>268982483856</v>
      </c>
    </row>
  </sheetData>
  <sheetProtection algorithmName="SHA-512" hashValue="E7pDNSdkTNhI+LLoX9VMKbhnRAMqLrFO8r8kOYHlyZT+EfsK/dN4VrS1Gb/SgZ39/syhg5qgxMZeT+Uc93YQNw==" saltValue="Oi6IZGO5TArrVeYZZp8ikw==" spinCount="100000" sheet="1" objects="1" scenarios="1" selectLockedCells="1" autoFilter="0" selectUnlockedCells="1"/>
  <mergeCells count="12">
    <mergeCell ref="A3:K3"/>
    <mergeCell ref="A2:K2"/>
    <mergeCell ref="A1:K1"/>
    <mergeCell ref="I5"/>
    <mergeCell ref="K5"/>
    <mergeCell ref="I4:K4"/>
    <mergeCell ref="A5"/>
    <mergeCell ref="C5"/>
    <mergeCell ref="A4:C4"/>
    <mergeCell ref="E5"/>
    <mergeCell ref="G5"/>
    <mergeCell ref="E4:G4"/>
  </mergeCells>
  <printOptions horizontalCentered="1"/>
  <pageMargins left="0" right="0" top="0.58125000000000004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35.7109375" style="4" bestFit="1" customWidth="1"/>
    <col min="2" max="2" width="1" style="4" customWidth="1"/>
    <col min="3" max="3" width="19.42578125" style="4" customWidth="1"/>
    <col min="4" max="4" width="1" style="4" customWidth="1"/>
    <col min="5" max="5" width="19.5703125" style="4" customWidth="1"/>
    <col min="6" max="6" width="1" style="4" customWidth="1"/>
    <col min="7" max="7" width="9.140625" style="4" customWidth="1"/>
    <col min="8" max="16384" width="9.140625" style="4"/>
  </cols>
  <sheetData>
    <row r="1" spans="1:5" x14ac:dyDescent="0.4">
      <c r="A1" s="3" t="s">
        <v>0</v>
      </c>
      <c r="B1" s="3"/>
      <c r="C1" s="3"/>
      <c r="D1" s="3"/>
      <c r="E1" s="3"/>
    </row>
    <row r="2" spans="1:5" x14ac:dyDescent="0.4">
      <c r="A2" s="3" t="s">
        <v>105</v>
      </c>
      <c r="B2" s="3"/>
      <c r="C2" s="3"/>
      <c r="D2" s="3"/>
      <c r="E2" s="3"/>
    </row>
    <row r="3" spans="1:5" x14ac:dyDescent="0.4">
      <c r="A3" s="3" t="s">
        <v>2</v>
      </c>
      <c r="B3" s="3"/>
      <c r="C3" s="3"/>
      <c r="D3" s="3"/>
      <c r="E3" s="3"/>
    </row>
    <row r="5" spans="1:5" x14ac:dyDescent="0.4">
      <c r="A5" s="14" t="s">
        <v>164</v>
      </c>
      <c r="C5" s="5" t="s">
        <v>107</v>
      </c>
      <c r="E5" s="5" t="s">
        <v>6</v>
      </c>
    </row>
    <row r="6" spans="1:5" x14ac:dyDescent="0.4">
      <c r="A6" s="5" t="s">
        <v>164</v>
      </c>
      <c r="C6" s="5" t="s">
        <v>62</v>
      </c>
      <c r="E6" s="5" t="s">
        <v>62</v>
      </c>
    </row>
    <row r="7" spans="1:5" x14ac:dyDescent="0.4">
      <c r="A7" s="6" t="s">
        <v>164</v>
      </c>
      <c r="C7" s="7">
        <v>0</v>
      </c>
      <c r="D7" s="7"/>
      <c r="E7" s="7">
        <v>0</v>
      </c>
    </row>
    <row r="8" spans="1:5" x14ac:dyDescent="0.4">
      <c r="A8" s="6" t="s">
        <v>165</v>
      </c>
      <c r="C8" s="7">
        <v>0</v>
      </c>
      <c r="D8" s="7"/>
      <c r="E8" s="7">
        <v>190941059</v>
      </c>
    </row>
    <row r="9" spans="1:5" x14ac:dyDescent="0.4">
      <c r="A9" s="9" t="s">
        <v>166</v>
      </c>
      <c r="C9" s="10">
        <v>63278526</v>
      </c>
      <c r="D9" s="7"/>
      <c r="E9" s="10">
        <v>202299979</v>
      </c>
    </row>
    <row r="10" spans="1:5" s="6" customFormat="1" x14ac:dyDescent="0.4">
      <c r="A10" s="6" t="s">
        <v>152</v>
      </c>
      <c r="C10" s="12">
        <v>63278526</v>
      </c>
      <c r="D10" s="12"/>
      <c r="E10" s="12">
        <v>393241038</v>
      </c>
    </row>
  </sheetData>
  <sheetProtection algorithmName="SHA-512" hashValue="vaE1aWABoe1Bhgsk6mx2Ms5PkZn7MPoZRmg3P2LvolYWAXI6OrcRMhuLFki1EJuAOzaqkYciaF/xX0VI33jYMw==" saltValue="HFwz0wUO0iBu7axx6H0RyQ==" spinCount="100000" sheet="1" objects="1" scenarios="1" selectLockedCells="1" autoFilter="0" selectUnlockedCells="1"/>
  <mergeCells count="8">
    <mergeCell ref="A3:E3"/>
    <mergeCell ref="A2:E2"/>
    <mergeCell ref="A1:E1"/>
    <mergeCell ref="A5:A6"/>
    <mergeCell ref="C6"/>
    <mergeCell ref="C5"/>
    <mergeCell ref="E6"/>
    <mergeCell ref="E5"/>
  </mergeCells>
  <printOptions horizontalCentere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rightToLeft="1" tabSelected="1" view="pageBreakPreview" zoomScale="60" zoomScaleNormal="100" workbookViewId="0">
      <selection sqref="A1:XFD1048576"/>
    </sheetView>
  </sheetViews>
  <sheetFormatPr defaultRowHeight="15.75" x14ac:dyDescent="0.4"/>
  <cols>
    <col min="1" max="1" width="24" style="4" bestFit="1" customWidth="1"/>
    <col min="2" max="2" width="1" style="4" customWidth="1"/>
    <col min="3" max="3" width="19.85546875" style="4" bestFit="1" customWidth="1"/>
    <col min="4" max="4" width="1" style="4" customWidth="1"/>
    <col min="5" max="5" width="25.7109375" style="4" bestFit="1" customWidth="1"/>
    <col min="6" max="6" width="1" style="4" customWidth="1"/>
    <col min="7" max="7" width="38.7109375" style="4" bestFit="1" customWidth="1"/>
    <col min="8" max="8" width="1" style="4" customWidth="1"/>
    <col min="9" max="9" width="9.140625" style="4" customWidth="1"/>
    <col min="10" max="16384" width="9.140625" style="4"/>
  </cols>
  <sheetData>
    <row r="1" spans="1:7" x14ac:dyDescent="0.4">
      <c r="A1" s="3" t="s">
        <v>0</v>
      </c>
      <c r="B1" s="3"/>
      <c r="C1" s="3"/>
      <c r="D1" s="3"/>
      <c r="E1" s="3"/>
      <c r="F1" s="3"/>
      <c r="G1" s="3"/>
    </row>
    <row r="2" spans="1:7" x14ac:dyDescent="0.4">
      <c r="A2" s="3" t="s">
        <v>105</v>
      </c>
      <c r="B2" s="3"/>
      <c r="C2" s="3"/>
      <c r="D2" s="3"/>
      <c r="E2" s="3"/>
      <c r="F2" s="3"/>
      <c r="G2" s="3"/>
    </row>
    <row r="3" spans="1:7" x14ac:dyDescent="0.4">
      <c r="A3" s="3" t="s">
        <v>2</v>
      </c>
      <c r="B3" s="3"/>
      <c r="C3" s="3"/>
      <c r="D3" s="3"/>
      <c r="E3" s="3"/>
      <c r="F3" s="3"/>
      <c r="G3" s="3"/>
    </row>
    <row r="5" spans="1:7" x14ac:dyDescent="0.4">
      <c r="A5" s="5" t="s">
        <v>109</v>
      </c>
      <c r="C5" s="5" t="s">
        <v>62</v>
      </c>
      <c r="E5" s="5" t="s">
        <v>150</v>
      </c>
      <c r="G5" s="5" t="s">
        <v>13</v>
      </c>
    </row>
    <row r="6" spans="1:7" x14ac:dyDescent="0.4">
      <c r="A6" s="6" t="s">
        <v>167</v>
      </c>
      <c r="C6" s="7">
        <f>'سرمایه‌گذاری در سهام'!I18</f>
        <v>-1975216057462</v>
      </c>
      <c r="E6" s="8">
        <v>0.88690000000000002</v>
      </c>
      <c r="F6" s="8"/>
      <c r="G6" s="8">
        <v>2.5000000000000001E-2</v>
      </c>
    </row>
    <row r="7" spans="1:7" x14ac:dyDescent="0.4">
      <c r="A7" s="6" t="s">
        <v>168</v>
      </c>
      <c r="C7" s="7">
        <f>'سرمایه‌گذاری در اوراق بهادار'!I17</f>
        <v>-30388081778</v>
      </c>
      <c r="E7" s="8">
        <v>-0.37069999999999997</v>
      </c>
      <c r="F7" s="8"/>
      <c r="G7" s="8">
        <v>-1.0500000000000001E-2</v>
      </c>
    </row>
    <row r="8" spans="1:7" x14ac:dyDescent="0.4">
      <c r="A8" s="9" t="s">
        <v>169</v>
      </c>
      <c r="C8" s="10">
        <f>'درآمد سپرده بانکی'!E27</f>
        <v>45269172154</v>
      </c>
      <c r="E8" s="11">
        <v>0.28720000000000001</v>
      </c>
      <c r="F8" s="8"/>
      <c r="G8" s="11">
        <v>8.0999999999999996E-3</v>
      </c>
    </row>
    <row r="9" spans="1:7" x14ac:dyDescent="0.4">
      <c r="A9" s="6" t="s">
        <v>152</v>
      </c>
      <c r="C9" s="12">
        <f>SUM(C6:C8)</f>
        <v>-1960334967086</v>
      </c>
      <c r="D9" s="6"/>
      <c r="E9" s="13">
        <f>SUM(E6:E8)</f>
        <v>0.8034</v>
      </c>
      <c r="F9" s="13"/>
      <c r="G9" s="13">
        <f>SUM(G6:G8)</f>
        <v>2.2600000000000002E-2</v>
      </c>
    </row>
  </sheetData>
  <sheetProtection algorithmName="SHA-512" hashValue="WxLcjUevK2ZX1mI4WXEgOb1H2B2Bj942Acu2dTWHqA1J0Sd+dMghoI89V4z/z2ld+N/PVNe/rAOclQIyW9Mtsg==" saltValue="oAZac4/9GsJLjqyt8RniEA==" spinCount="100000" sheet="1" objects="1" scenarios="1" selectLockedCells="1" autoFilter="0" selectUnlockedCells="1"/>
  <mergeCells count="7">
    <mergeCell ref="A2:G2"/>
    <mergeCell ref="A1:G1"/>
    <mergeCell ref="A5"/>
    <mergeCell ref="C5"/>
    <mergeCell ref="E5"/>
    <mergeCell ref="G5"/>
    <mergeCell ref="A3:G3"/>
  </mergeCells>
  <printOptions horizontalCentered="1"/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rightToLeft="1" view="pageBreakPreview" zoomScale="60" zoomScaleNormal="100" workbookViewId="0">
      <selection activeCell="K27" sqref="K27"/>
    </sheetView>
  </sheetViews>
  <sheetFormatPr defaultRowHeight="15.75" x14ac:dyDescent="0.4"/>
  <cols>
    <col min="1" max="1" width="18.28515625" style="37" customWidth="1"/>
    <col min="2" max="2" width="1" style="37" customWidth="1"/>
    <col min="3" max="3" width="11.140625" style="37" bestFit="1" customWidth="1"/>
    <col min="4" max="4" width="1" style="37" customWidth="1"/>
    <col min="5" max="5" width="17.140625" style="37" bestFit="1" customWidth="1"/>
    <col min="6" max="6" width="1" style="37" customWidth="1"/>
    <col min="7" max="7" width="17" style="37" customWidth="1"/>
    <col min="8" max="8" width="1" style="37" customWidth="1"/>
    <col min="9" max="9" width="5.42578125" style="37" bestFit="1" customWidth="1"/>
    <col min="10" max="10" width="1" style="37" customWidth="1"/>
    <col min="11" max="11" width="12.85546875" style="37" bestFit="1" customWidth="1"/>
    <col min="12" max="12" width="1" style="37" customWidth="1"/>
    <col min="13" max="13" width="12.42578125" style="37" bestFit="1" customWidth="1"/>
    <col min="14" max="14" width="1" style="37" customWidth="1"/>
    <col min="15" max="15" width="17.28515625" style="37" bestFit="1" customWidth="1"/>
    <col min="16" max="16" width="1" style="37" customWidth="1"/>
    <col min="17" max="17" width="11" style="37" bestFit="1" customWidth="1"/>
    <col min="18" max="18" width="1" style="37" customWidth="1"/>
    <col min="19" max="19" width="7.42578125" style="37" customWidth="1"/>
    <col min="20" max="20" width="1" style="37" customWidth="1"/>
    <col min="21" max="21" width="15.5703125" style="37" bestFit="1" customWidth="1"/>
    <col min="22" max="22" width="1" style="37" customWidth="1"/>
    <col min="23" max="23" width="16" style="37" bestFit="1" customWidth="1"/>
    <col min="24" max="24" width="1" style="37" customWidth="1"/>
    <col min="25" max="25" width="13.85546875" style="37" customWidth="1"/>
    <col min="26" max="16384" width="9.140625" style="37"/>
  </cols>
  <sheetData>
    <row r="1" spans="1:25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x14ac:dyDescent="0.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x14ac:dyDescent="0.4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5" spans="1:25" x14ac:dyDescent="0.4">
      <c r="A5" s="38" t="s">
        <v>3</v>
      </c>
      <c r="C5" s="39" t="s">
        <v>4</v>
      </c>
      <c r="D5" s="39" t="s">
        <v>4</v>
      </c>
      <c r="E5" s="39" t="s">
        <v>4</v>
      </c>
      <c r="F5" s="39" t="s">
        <v>4</v>
      </c>
      <c r="G5" s="39" t="s">
        <v>4</v>
      </c>
      <c r="I5" s="39" t="s">
        <v>5</v>
      </c>
      <c r="J5" s="39" t="s">
        <v>5</v>
      </c>
      <c r="K5" s="39" t="s">
        <v>5</v>
      </c>
      <c r="L5" s="39" t="s">
        <v>5</v>
      </c>
      <c r="M5" s="39" t="s">
        <v>5</v>
      </c>
      <c r="N5" s="39" t="s">
        <v>5</v>
      </c>
      <c r="O5" s="39" t="s">
        <v>5</v>
      </c>
      <c r="Q5" s="39" t="s">
        <v>6</v>
      </c>
      <c r="R5" s="39" t="s">
        <v>6</v>
      </c>
      <c r="S5" s="39" t="s">
        <v>6</v>
      </c>
      <c r="T5" s="39" t="s">
        <v>6</v>
      </c>
      <c r="U5" s="39" t="s">
        <v>6</v>
      </c>
      <c r="V5" s="39" t="s">
        <v>6</v>
      </c>
      <c r="W5" s="39" t="s">
        <v>6</v>
      </c>
      <c r="X5" s="39" t="s">
        <v>6</v>
      </c>
      <c r="Y5" s="39" t="s">
        <v>6</v>
      </c>
    </row>
    <row r="6" spans="1:25" x14ac:dyDescent="0.4">
      <c r="A6" s="38" t="s">
        <v>3</v>
      </c>
      <c r="C6" s="38" t="s">
        <v>7</v>
      </c>
      <c r="E6" s="38" t="s">
        <v>8</v>
      </c>
      <c r="G6" s="38" t="s">
        <v>9</v>
      </c>
      <c r="I6" s="39" t="s">
        <v>10</v>
      </c>
      <c r="J6" s="39" t="s">
        <v>10</v>
      </c>
      <c r="K6" s="39" t="s">
        <v>10</v>
      </c>
      <c r="M6" s="39" t="s">
        <v>11</v>
      </c>
      <c r="N6" s="39" t="s">
        <v>11</v>
      </c>
      <c r="O6" s="39" t="s">
        <v>11</v>
      </c>
      <c r="Q6" s="38" t="s">
        <v>7</v>
      </c>
      <c r="S6" s="70" t="s">
        <v>12</v>
      </c>
      <c r="U6" s="38" t="s">
        <v>8</v>
      </c>
      <c r="W6" s="38" t="s">
        <v>9</v>
      </c>
      <c r="Y6" s="70" t="s">
        <v>13</v>
      </c>
    </row>
    <row r="7" spans="1:25" ht="39.75" customHeight="1" x14ac:dyDescent="0.4">
      <c r="A7" s="39" t="s">
        <v>3</v>
      </c>
      <c r="C7" s="39" t="s">
        <v>7</v>
      </c>
      <c r="E7" s="39" t="s">
        <v>8</v>
      </c>
      <c r="G7" s="39" t="s">
        <v>9</v>
      </c>
      <c r="I7" s="39" t="s">
        <v>7</v>
      </c>
      <c r="K7" s="39" t="s">
        <v>8</v>
      </c>
      <c r="M7" s="39" t="s">
        <v>7</v>
      </c>
      <c r="O7" s="39" t="s">
        <v>14</v>
      </c>
      <c r="Q7" s="39" t="s">
        <v>7</v>
      </c>
      <c r="S7" s="71" t="s">
        <v>12</v>
      </c>
      <c r="U7" s="39" t="s">
        <v>8</v>
      </c>
      <c r="W7" s="39" t="s">
        <v>9</v>
      </c>
      <c r="Y7" s="71" t="s">
        <v>13</v>
      </c>
    </row>
    <row r="8" spans="1:25" x14ac:dyDescent="0.4">
      <c r="A8" s="40" t="s">
        <v>15</v>
      </c>
      <c r="C8" s="41">
        <v>6500000</v>
      </c>
      <c r="D8" s="41"/>
      <c r="E8" s="41">
        <v>14026497054</v>
      </c>
      <c r="F8" s="41"/>
      <c r="G8" s="41">
        <v>72533377881.25</v>
      </c>
      <c r="H8" s="41"/>
      <c r="I8" s="41">
        <v>0</v>
      </c>
      <c r="J8" s="41"/>
      <c r="K8" s="41">
        <v>0</v>
      </c>
      <c r="L8" s="41"/>
      <c r="M8" s="41">
        <v>0</v>
      </c>
      <c r="N8" s="41"/>
      <c r="O8" s="41">
        <v>0</v>
      </c>
      <c r="P8" s="41"/>
      <c r="Q8" s="41">
        <v>6500000</v>
      </c>
      <c r="R8" s="41"/>
      <c r="S8" s="41">
        <v>11400</v>
      </c>
      <c r="T8" s="41"/>
      <c r="U8" s="41">
        <v>14026497054</v>
      </c>
      <c r="V8" s="41"/>
      <c r="W8" s="41">
        <v>73659105000</v>
      </c>
      <c r="Y8" s="72">
        <v>1.32E-2</v>
      </c>
    </row>
    <row r="9" spans="1:25" x14ac:dyDescent="0.4">
      <c r="A9" s="40" t="s">
        <v>16</v>
      </c>
      <c r="C9" s="41">
        <v>10000000</v>
      </c>
      <c r="D9" s="41"/>
      <c r="E9" s="41">
        <v>5059603323</v>
      </c>
      <c r="F9" s="41"/>
      <c r="G9" s="41">
        <v>44015926250</v>
      </c>
      <c r="H9" s="41"/>
      <c r="I9" s="41">
        <v>0</v>
      </c>
      <c r="J9" s="41"/>
      <c r="K9" s="41">
        <v>0</v>
      </c>
      <c r="L9" s="41"/>
      <c r="M9" s="41">
        <v>-10000000</v>
      </c>
      <c r="N9" s="41"/>
      <c r="O9" s="41">
        <v>37112639508</v>
      </c>
      <c r="P9" s="41"/>
      <c r="Q9" s="41">
        <v>0</v>
      </c>
      <c r="R9" s="41"/>
      <c r="S9" s="41">
        <v>0</v>
      </c>
      <c r="T9" s="41"/>
      <c r="U9" s="41">
        <v>0</v>
      </c>
      <c r="V9" s="41"/>
      <c r="W9" s="41">
        <v>0</v>
      </c>
      <c r="Y9" s="72">
        <v>0</v>
      </c>
    </row>
    <row r="10" spans="1:25" x14ac:dyDescent="0.4">
      <c r="A10" s="40" t="s">
        <v>17</v>
      </c>
      <c r="C10" s="41">
        <v>18000000</v>
      </c>
      <c r="D10" s="41"/>
      <c r="E10" s="41">
        <v>29445107399</v>
      </c>
      <c r="F10" s="41"/>
      <c r="G10" s="41">
        <v>100690157250</v>
      </c>
      <c r="H10" s="41"/>
      <c r="I10" s="41">
        <v>0</v>
      </c>
      <c r="J10" s="41"/>
      <c r="K10" s="41">
        <v>0</v>
      </c>
      <c r="L10" s="41"/>
      <c r="M10" s="41">
        <v>-8000000</v>
      </c>
      <c r="N10" s="41"/>
      <c r="O10" s="41">
        <v>49465577511</v>
      </c>
      <c r="P10" s="41"/>
      <c r="Q10" s="41">
        <v>10000000</v>
      </c>
      <c r="R10" s="41"/>
      <c r="S10" s="41">
        <v>5600</v>
      </c>
      <c r="T10" s="41"/>
      <c r="U10" s="41">
        <v>16358393001</v>
      </c>
      <c r="V10" s="41"/>
      <c r="W10" s="41">
        <v>55666800000</v>
      </c>
      <c r="Y10" s="72">
        <v>0.01</v>
      </c>
    </row>
    <row r="11" spans="1:25" x14ac:dyDescent="0.4">
      <c r="A11" s="40" t="s">
        <v>18</v>
      </c>
      <c r="C11" s="41">
        <v>3000000</v>
      </c>
      <c r="D11" s="41"/>
      <c r="E11" s="41">
        <v>6577506996</v>
      </c>
      <c r="F11" s="41"/>
      <c r="G11" s="41">
        <v>24469079362.5</v>
      </c>
      <c r="H11" s="41"/>
      <c r="I11" s="41">
        <v>0</v>
      </c>
      <c r="J11" s="41"/>
      <c r="K11" s="41">
        <v>0</v>
      </c>
      <c r="L11" s="41"/>
      <c r="M11" s="41">
        <v>0</v>
      </c>
      <c r="N11" s="41"/>
      <c r="O11" s="41">
        <v>0</v>
      </c>
      <c r="P11" s="41"/>
      <c r="Q11" s="41">
        <v>3000000</v>
      </c>
      <c r="R11" s="41"/>
      <c r="S11" s="41">
        <v>6118</v>
      </c>
      <c r="T11" s="41"/>
      <c r="U11" s="41">
        <v>6577506996</v>
      </c>
      <c r="V11" s="41"/>
      <c r="W11" s="41">
        <v>18244793700</v>
      </c>
      <c r="Y11" s="72">
        <v>3.3E-3</v>
      </c>
    </row>
    <row r="12" spans="1:25" x14ac:dyDescent="0.4">
      <c r="A12" s="40" t="s">
        <v>19</v>
      </c>
      <c r="C12" s="41">
        <v>6000000</v>
      </c>
      <c r="D12" s="41"/>
      <c r="E12" s="41">
        <v>24138119941</v>
      </c>
      <c r="F12" s="41"/>
      <c r="G12" s="41">
        <v>73624833750</v>
      </c>
      <c r="H12" s="41"/>
      <c r="I12" s="41">
        <v>0</v>
      </c>
      <c r="J12" s="41"/>
      <c r="K12" s="41">
        <v>0</v>
      </c>
      <c r="L12" s="41"/>
      <c r="M12" s="41">
        <v>-12000000</v>
      </c>
      <c r="N12" s="41"/>
      <c r="O12" s="41">
        <v>85902906806</v>
      </c>
      <c r="P12" s="41"/>
      <c r="Q12" s="41">
        <v>0</v>
      </c>
      <c r="R12" s="41"/>
      <c r="S12" s="41">
        <v>0</v>
      </c>
      <c r="T12" s="41"/>
      <c r="U12" s="41">
        <v>0</v>
      </c>
      <c r="V12" s="41"/>
      <c r="W12" s="41">
        <v>0</v>
      </c>
      <c r="Y12" s="72">
        <v>0</v>
      </c>
    </row>
    <row r="13" spans="1:25" x14ac:dyDescent="0.4">
      <c r="A13" s="40" t="s">
        <v>20</v>
      </c>
      <c r="C13" s="41">
        <v>10000000</v>
      </c>
      <c r="D13" s="41"/>
      <c r="E13" s="41">
        <v>60609930661</v>
      </c>
      <c r="F13" s="41"/>
      <c r="G13" s="41">
        <v>142122756000</v>
      </c>
      <c r="H13" s="41"/>
      <c r="I13" s="41">
        <v>0</v>
      </c>
      <c r="J13" s="41"/>
      <c r="K13" s="41">
        <v>0</v>
      </c>
      <c r="L13" s="41"/>
      <c r="M13" s="41">
        <v>-10000000</v>
      </c>
      <c r="N13" s="41"/>
      <c r="O13" s="41">
        <v>320978747574</v>
      </c>
      <c r="P13" s="41"/>
      <c r="Q13" s="41">
        <v>0</v>
      </c>
      <c r="R13" s="41"/>
      <c r="S13" s="41">
        <v>0</v>
      </c>
      <c r="T13" s="41"/>
      <c r="U13" s="41">
        <v>0</v>
      </c>
      <c r="V13" s="41"/>
      <c r="W13" s="41">
        <v>0</v>
      </c>
      <c r="Y13" s="72">
        <v>0</v>
      </c>
    </row>
    <row r="14" spans="1:25" x14ac:dyDescent="0.4">
      <c r="A14" s="43" t="s">
        <v>21</v>
      </c>
      <c r="C14" s="44">
        <v>2000000</v>
      </c>
      <c r="D14" s="41"/>
      <c r="E14" s="44">
        <v>12216862154</v>
      </c>
      <c r="F14" s="41"/>
      <c r="G14" s="44">
        <v>73863294750</v>
      </c>
      <c r="H14" s="41"/>
      <c r="I14" s="44">
        <v>0</v>
      </c>
      <c r="J14" s="41"/>
      <c r="K14" s="44">
        <v>0</v>
      </c>
      <c r="L14" s="41"/>
      <c r="M14" s="44">
        <v>0</v>
      </c>
      <c r="N14" s="41"/>
      <c r="O14" s="44">
        <v>0</v>
      </c>
      <c r="P14" s="41"/>
      <c r="Q14" s="44">
        <v>2000000</v>
      </c>
      <c r="R14" s="41"/>
      <c r="S14" s="44">
        <v>27030</v>
      </c>
      <c r="T14" s="41"/>
      <c r="U14" s="44">
        <v>12216862154</v>
      </c>
      <c r="V14" s="41"/>
      <c r="W14" s="44">
        <v>53738343000</v>
      </c>
      <c r="Y14" s="73">
        <v>9.5999999999999992E-3</v>
      </c>
    </row>
    <row r="15" spans="1:25" s="40" customFormat="1" x14ac:dyDescent="0.4">
      <c r="A15" s="40" t="s">
        <v>152</v>
      </c>
      <c r="E15" s="74">
        <f>SUM(E8:E14)</f>
        <v>152073627528</v>
      </c>
      <c r="G15" s="74">
        <f>SUM(G8:G14)</f>
        <v>531319425243.75</v>
      </c>
      <c r="K15" s="41">
        <f>SUM(K8:K14)</f>
        <v>0</v>
      </c>
      <c r="O15" s="74">
        <f>SUM(O8:O14)</f>
        <v>493459871399</v>
      </c>
      <c r="U15" s="74">
        <f>SUM(U8:U14)</f>
        <v>49179259205</v>
      </c>
      <c r="W15" s="74">
        <f>SUM(W8:W14)</f>
        <v>201309041700</v>
      </c>
      <c r="Y15" s="75">
        <f>SUM(Y8:Y14)</f>
        <v>3.61E-2</v>
      </c>
    </row>
    <row r="16" spans="1:25" x14ac:dyDescent="0.4">
      <c r="W16" s="42"/>
    </row>
    <row r="17" spans="3:23" x14ac:dyDescent="0.4">
      <c r="C17" s="76"/>
      <c r="D17" s="76"/>
      <c r="F17" s="76"/>
      <c r="H17" s="77"/>
      <c r="W17" s="42"/>
    </row>
    <row r="18" spans="3:23" x14ac:dyDescent="0.4">
      <c r="C18" s="76"/>
      <c r="W18" s="42"/>
    </row>
    <row r="19" spans="3:23" x14ac:dyDescent="0.4">
      <c r="C19" s="77"/>
      <c r="E19" s="77"/>
      <c r="G19" s="42"/>
    </row>
    <row r="20" spans="3:23" x14ac:dyDescent="0.4">
      <c r="G20" s="42"/>
    </row>
  </sheetData>
  <sheetProtection algorithmName="SHA-512" hashValue="tIJNEONmYaiCKoVBZ0BPPXAE2Q267s8gqV5bSXWlio43jhQ9L66+50BZNp30o3K9P3pnlB4ntis0I4enmXpqNw==" saltValue="QL9dlqdSveweqyjJinpquA==" spinCount="100000" sheet="1" objects="1" scenarios="1" selectLockedCells="1" autoFilter="0" selectUnlockedCells="1"/>
  <mergeCells count="21">
    <mergeCell ref="A3:Y3"/>
    <mergeCell ref="A2:Y2"/>
    <mergeCell ref="A1:Y1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rintOptions horizontalCentered="1"/>
  <pageMargins left="0" right="0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rightToLeft="1" view="pageBreakPreview" zoomScale="60" zoomScaleNormal="85" workbookViewId="0">
      <selection sqref="A1:XFD1048576"/>
    </sheetView>
  </sheetViews>
  <sheetFormatPr defaultRowHeight="22.5" customHeight="1" x14ac:dyDescent="0.4"/>
  <cols>
    <col min="1" max="1" width="31.5703125" style="4" bestFit="1" customWidth="1"/>
    <col min="2" max="2" width="1" style="4" customWidth="1"/>
    <col min="3" max="3" width="13" style="17" hidden="1" customWidth="1"/>
    <col min="4" max="4" width="1" style="4" hidden="1" customWidth="1"/>
    <col min="5" max="5" width="10.7109375" style="17" hidden="1" customWidth="1"/>
    <col min="6" max="6" width="1" style="4" hidden="1" customWidth="1"/>
    <col min="7" max="7" width="12.28515625" style="4" hidden="1" customWidth="1"/>
    <col min="8" max="8" width="1" style="4" hidden="1" customWidth="1"/>
    <col min="9" max="9" width="13.140625" style="4" hidden="1" customWidth="1"/>
    <col min="10" max="10" width="1" style="4" hidden="1" customWidth="1"/>
    <col min="11" max="11" width="6.85546875" style="4" hidden="1" customWidth="1"/>
    <col min="12" max="12" width="1" style="4" hidden="1" customWidth="1"/>
    <col min="13" max="13" width="7.7109375" style="4" hidden="1" customWidth="1"/>
    <col min="14" max="14" width="0.85546875" style="4" hidden="1" customWidth="1"/>
    <col min="15" max="15" width="8.85546875" style="4" hidden="1" customWidth="1"/>
    <col min="16" max="16" width="1" style="4" customWidth="1"/>
    <col min="17" max="17" width="19" style="4" bestFit="1" customWidth="1"/>
    <col min="18" max="18" width="1" style="4" customWidth="1"/>
    <col min="19" max="19" width="23.85546875" style="4" bestFit="1" customWidth="1"/>
    <col min="20" max="20" width="1" style="4" customWidth="1"/>
    <col min="21" max="21" width="8.85546875" style="4" bestFit="1" customWidth="1"/>
    <col min="22" max="22" width="1" style="4" customWidth="1"/>
    <col min="23" max="23" width="19" style="4" bestFit="1" customWidth="1"/>
    <col min="24" max="24" width="1" style="4" customWidth="1"/>
    <col min="25" max="25" width="7.85546875" style="4" bestFit="1" customWidth="1"/>
    <col min="26" max="26" width="1" style="4" customWidth="1"/>
    <col min="27" max="27" width="14.85546875" style="4" bestFit="1" customWidth="1"/>
    <col min="28" max="28" width="1" style="4" customWidth="1"/>
    <col min="29" max="29" width="8.85546875" style="4" bestFit="1" customWidth="1"/>
    <col min="30" max="30" width="1" style="4" customWidth="1"/>
    <col min="31" max="31" width="11.28515625" style="4" customWidth="1"/>
    <col min="32" max="32" width="1" style="4" customWidth="1"/>
    <col min="33" max="33" width="19.28515625" style="4" bestFit="1" customWidth="1"/>
    <col min="34" max="34" width="1" style="4" customWidth="1"/>
    <col min="35" max="35" width="23.85546875" style="4" bestFit="1" customWidth="1"/>
    <col min="36" max="36" width="1" style="4" customWidth="1"/>
    <col min="37" max="37" width="16" style="4" customWidth="1"/>
    <col min="38" max="38" width="1" style="4" customWidth="1"/>
    <col min="39" max="16384" width="9.140625" style="4"/>
  </cols>
  <sheetData>
    <row r="1" spans="1:37" ht="22.5" customHeight="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2.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22.5" customHeight="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5" spans="1:37" ht="22.5" customHeight="1" x14ac:dyDescent="0.4">
      <c r="A5" s="5" t="s">
        <v>24</v>
      </c>
      <c r="B5" s="5" t="s">
        <v>24</v>
      </c>
      <c r="C5" s="5" t="s">
        <v>24</v>
      </c>
      <c r="D5" s="5" t="s">
        <v>24</v>
      </c>
      <c r="E5" s="5" t="s">
        <v>24</v>
      </c>
      <c r="F5" s="5" t="s">
        <v>24</v>
      </c>
      <c r="G5" s="5" t="s">
        <v>24</v>
      </c>
      <c r="H5" s="5" t="s">
        <v>24</v>
      </c>
      <c r="I5" s="5" t="s">
        <v>24</v>
      </c>
      <c r="J5" s="5" t="s">
        <v>24</v>
      </c>
      <c r="K5" s="5" t="s">
        <v>24</v>
      </c>
      <c r="L5" s="5" t="s">
        <v>24</v>
      </c>
      <c r="M5" s="5" t="s">
        <v>24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U5" s="5" t="s">
        <v>5</v>
      </c>
      <c r="V5" s="5" t="s">
        <v>5</v>
      </c>
      <c r="W5" s="5" t="s">
        <v>5</v>
      </c>
      <c r="X5" s="5" t="s">
        <v>5</v>
      </c>
      <c r="Y5" s="5" t="s">
        <v>5</v>
      </c>
      <c r="Z5" s="5" t="s">
        <v>5</v>
      </c>
      <c r="AA5" s="5" t="s">
        <v>5</v>
      </c>
      <c r="AC5" s="5" t="s">
        <v>6</v>
      </c>
      <c r="AD5" s="5" t="s">
        <v>6</v>
      </c>
      <c r="AE5" s="5" t="s">
        <v>6</v>
      </c>
      <c r="AF5" s="5" t="s">
        <v>6</v>
      </c>
      <c r="AG5" s="5" t="s">
        <v>6</v>
      </c>
      <c r="AH5" s="5" t="s">
        <v>6</v>
      </c>
      <c r="AI5" s="5" t="s">
        <v>6</v>
      </c>
      <c r="AJ5" s="5" t="s">
        <v>6</v>
      </c>
      <c r="AK5" s="5" t="s">
        <v>6</v>
      </c>
    </row>
    <row r="6" spans="1:37" ht="22.5" customHeight="1" x14ac:dyDescent="0.4">
      <c r="A6" s="14" t="s">
        <v>25</v>
      </c>
      <c r="C6" s="65" t="s">
        <v>26</v>
      </c>
      <c r="E6" s="65" t="s">
        <v>27</v>
      </c>
      <c r="G6" s="14" t="s">
        <v>28</v>
      </c>
      <c r="I6" s="14" t="s">
        <v>29</v>
      </c>
      <c r="K6" s="65" t="s">
        <v>30</v>
      </c>
      <c r="M6" s="65" t="s">
        <v>23</v>
      </c>
      <c r="O6" s="14" t="s">
        <v>7</v>
      </c>
      <c r="Q6" s="14" t="s">
        <v>8</v>
      </c>
      <c r="S6" s="14" t="s">
        <v>9</v>
      </c>
      <c r="U6" s="5" t="s">
        <v>10</v>
      </c>
      <c r="V6" s="5" t="s">
        <v>10</v>
      </c>
      <c r="W6" s="5" t="s">
        <v>10</v>
      </c>
      <c r="Y6" s="5" t="s">
        <v>11</v>
      </c>
      <c r="Z6" s="5" t="s">
        <v>11</v>
      </c>
      <c r="AA6" s="5" t="s">
        <v>11</v>
      </c>
      <c r="AC6" s="14" t="s">
        <v>7</v>
      </c>
      <c r="AD6" s="66"/>
      <c r="AE6" s="65" t="s">
        <v>31</v>
      </c>
      <c r="AG6" s="14" t="s">
        <v>8</v>
      </c>
      <c r="AI6" s="14" t="s">
        <v>9</v>
      </c>
      <c r="AK6" s="65" t="s">
        <v>13</v>
      </c>
    </row>
    <row r="7" spans="1:37" ht="22.5" customHeight="1" x14ac:dyDescent="0.4">
      <c r="A7" s="5" t="s">
        <v>25</v>
      </c>
      <c r="C7" s="18" t="s">
        <v>26</v>
      </c>
      <c r="E7" s="18" t="s">
        <v>27</v>
      </c>
      <c r="G7" s="5" t="s">
        <v>28</v>
      </c>
      <c r="I7" s="5" t="s">
        <v>29</v>
      </c>
      <c r="K7" s="18" t="s">
        <v>30</v>
      </c>
      <c r="M7" s="18" t="s">
        <v>23</v>
      </c>
      <c r="O7" s="5" t="s">
        <v>7</v>
      </c>
      <c r="Q7" s="5" t="s">
        <v>8</v>
      </c>
      <c r="S7" s="5" t="s">
        <v>9</v>
      </c>
      <c r="U7" s="5" t="s">
        <v>7</v>
      </c>
      <c r="W7" s="5" t="s">
        <v>8</v>
      </c>
      <c r="Y7" s="5" t="s">
        <v>7</v>
      </c>
      <c r="AA7" s="5" t="s">
        <v>14</v>
      </c>
      <c r="AC7" s="5" t="s">
        <v>7</v>
      </c>
      <c r="AE7" s="18" t="s">
        <v>31</v>
      </c>
      <c r="AG7" s="5" t="s">
        <v>8</v>
      </c>
      <c r="AI7" s="5" t="s">
        <v>9</v>
      </c>
      <c r="AK7" s="18" t="s">
        <v>13</v>
      </c>
    </row>
    <row r="8" spans="1:37" ht="22.5" customHeight="1" x14ac:dyDescent="0.4">
      <c r="A8" s="6" t="s">
        <v>32</v>
      </c>
      <c r="C8" s="17" t="s">
        <v>33</v>
      </c>
      <c r="E8" s="17" t="s">
        <v>33</v>
      </c>
      <c r="G8" s="4" t="s">
        <v>34</v>
      </c>
      <c r="I8" s="4" t="s">
        <v>35</v>
      </c>
      <c r="K8" s="20">
        <v>18</v>
      </c>
      <c r="M8" s="20">
        <v>18</v>
      </c>
      <c r="O8" s="7">
        <v>150000</v>
      </c>
      <c r="P8" s="7"/>
      <c r="Q8" s="7">
        <v>144000000000</v>
      </c>
      <c r="R8" s="7"/>
      <c r="S8" s="7">
        <v>131976075000</v>
      </c>
      <c r="T8" s="7"/>
      <c r="U8" s="7">
        <v>0</v>
      </c>
      <c r="V8" s="7"/>
      <c r="W8" s="7">
        <v>0</v>
      </c>
      <c r="X8" s="7"/>
      <c r="Y8" s="7">
        <v>0</v>
      </c>
      <c r="Z8" s="7"/>
      <c r="AA8" s="7">
        <v>0</v>
      </c>
      <c r="AB8" s="7"/>
      <c r="AC8" s="7">
        <v>150000</v>
      </c>
      <c r="AD8" s="7"/>
      <c r="AE8" s="7">
        <v>880000</v>
      </c>
      <c r="AF8" s="7"/>
      <c r="AG8" s="7">
        <v>144000000000</v>
      </c>
      <c r="AH8" s="7"/>
      <c r="AI8" s="7">
        <v>131976075000</v>
      </c>
      <c r="AK8" s="67">
        <v>2.3599999999999999E-2</v>
      </c>
    </row>
    <row r="9" spans="1:37" ht="22.5" customHeight="1" x14ac:dyDescent="0.4">
      <c r="A9" s="6" t="s">
        <v>36</v>
      </c>
      <c r="C9" s="17" t="s">
        <v>33</v>
      </c>
      <c r="E9" s="17" t="s">
        <v>33</v>
      </c>
      <c r="G9" s="4" t="s">
        <v>37</v>
      </c>
      <c r="I9" s="4" t="s">
        <v>38</v>
      </c>
      <c r="K9" s="20">
        <v>20</v>
      </c>
      <c r="M9" s="20">
        <v>20</v>
      </c>
      <c r="O9" s="7">
        <v>2500</v>
      </c>
      <c r="P9" s="7"/>
      <c r="Q9" s="7">
        <v>2501812500</v>
      </c>
      <c r="R9" s="7"/>
      <c r="S9" s="7">
        <v>2499796829</v>
      </c>
      <c r="T9" s="7"/>
      <c r="U9" s="7">
        <v>0</v>
      </c>
      <c r="V9" s="7"/>
      <c r="W9" s="7">
        <v>0</v>
      </c>
      <c r="X9" s="7"/>
      <c r="Y9" s="7">
        <v>0</v>
      </c>
      <c r="Z9" s="7"/>
      <c r="AA9" s="7">
        <v>0</v>
      </c>
      <c r="AB9" s="7"/>
      <c r="AC9" s="7">
        <v>2500</v>
      </c>
      <c r="AD9" s="7"/>
      <c r="AE9" s="7">
        <v>1042000</v>
      </c>
      <c r="AF9" s="7"/>
      <c r="AG9" s="7">
        <v>2501812500</v>
      </c>
      <c r="AH9" s="7"/>
      <c r="AI9" s="7">
        <v>2604527843</v>
      </c>
      <c r="AK9" s="67">
        <v>5.0000000000000001E-4</v>
      </c>
    </row>
    <row r="10" spans="1:37" ht="22.5" customHeight="1" x14ac:dyDescent="0.4">
      <c r="A10" s="6" t="s">
        <v>39</v>
      </c>
      <c r="C10" s="17" t="s">
        <v>33</v>
      </c>
      <c r="E10" s="17" t="s">
        <v>33</v>
      </c>
      <c r="G10" s="4" t="s">
        <v>40</v>
      </c>
      <c r="I10" s="4" t="s">
        <v>41</v>
      </c>
      <c r="K10" s="20">
        <v>16</v>
      </c>
      <c r="M10" s="20">
        <v>16</v>
      </c>
      <c r="O10" s="7">
        <v>910000</v>
      </c>
      <c r="P10" s="7"/>
      <c r="Q10" s="7">
        <v>910219312500</v>
      </c>
      <c r="R10" s="7"/>
      <c r="S10" s="7">
        <v>863803231281</v>
      </c>
      <c r="T10" s="7"/>
      <c r="U10" s="7">
        <v>0</v>
      </c>
      <c r="V10" s="7"/>
      <c r="W10" s="7">
        <v>0</v>
      </c>
      <c r="X10" s="7"/>
      <c r="Y10" s="7">
        <v>0</v>
      </c>
      <c r="Z10" s="7"/>
      <c r="AA10" s="7">
        <v>0</v>
      </c>
      <c r="AB10" s="7"/>
      <c r="AC10" s="7">
        <v>910000</v>
      </c>
      <c r="AD10" s="7"/>
      <c r="AE10" s="7">
        <v>879273</v>
      </c>
      <c r="AF10" s="7"/>
      <c r="AG10" s="7">
        <v>910219312500</v>
      </c>
      <c r="AH10" s="7"/>
      <c r="AI10" s="7">
        <v>799994223761</v>
      </c>
      <c r="AK10" s="67">
        <v>0.14330000000000001</v>
      </c>
    </row>
    <row r="11" spans="1:37" ht="22.5" customHeight="1" x14ac:dyDescent="0.4">
      <c r="A11" s="6" t="s">
        <v>42</v>
      </c>
      <c r="C11" s="17" t="s">
        <v>33</v>
      </c>
      <c r="E11" s="17" t="s">
        <v>33</v>
      </c>
      <c r="G11" s="4" t="s">
        <v>43</v>
      </c>
      <c r="I11" s="4" t="s">
        <v>44</v>
      </c>
      <c r="K11" s="20">
        <v>16</v>
      </c>
      <c r="M11" s="20">
        <v>16</v>
      </c>
      <c r="O11" s="7">
        <v>401500</v>
      </c>
      <c r="P11" s="7"/>
      <c r="Q11" s="7">
        <v>401738549437</v>
      </c>
      <c r="R11" s="7"/>
      <c r="S11" s="7">
        <v>329170728489</v>
      </c>
      <c r="T11" s="7"/>
      <c r="U11" s="7">
        <v>0</v>
      </c>
      <c r="V11" s="7"/>
      <c r="W11" s="7">
        <v>0</v>
      </c>
      <c r="X11" s="7"/>
      <c r="Y11" s="7">
        <v>0</v>
      </c>
      <c r="Z11" s="7"/>
      <c r="AA11" s="7">
        <v>0</v>
      </c>
      <c r="AB11" s="7"/>
      <c r="AC11" s="7">
        <v>401500</v>
      </c>
      <c r="AD11" s="7"/>
      <c r="AE11" s="7">
        <v>820001</v>
      </c>
      <c r="AF11" s="7"/>
      <c r="AG11" s="7">
        <v>401738549437</v>
      </c>
      <c r="AH11" s="7"/>
      <c r="AI11" s="7">
        <v>329170728489</v>
      </c>
      <c r="AK11" s="67">
        <v>5.8999999999999997E-2</v>
      </c>
    </row>
    <row r="12" spans="1:37" ht="22.5" customHeight="1" x14ac:dyDescent="0.4">
      <c r="A12" s="6" t="s">
        <v>45</v>
      </c>
      <c r="C12" s="17" t="s">
        <v>33</v>
      </c>
      <c r="E12" s="17" t="s">
        <v>33</v>
      </c>
      <c r="G12" s="4" t="s">
        <v>46</v>
      </c>
      <c r="I12" s="4" t="s">
        <v>47</v>
      </c>
      <c r="K12" s="20">
        <v>19</v>
      </c>
      <c r="M12" s="20">
        <v>19</v>
      </c>
      <c r="O12" s="7">
        <v>788029</v>
      </c>
      <c r="P12" s="7"/>
      <c r="Q12" s="7">
        <v>772613548171</v>
      </c>
      <c r="R12" s="7"/>
      <c r="S12" s="7">
        <v>677582105979</v>
      </c>
      <c r="T12" s="7"/>
      <c r="U12" s="7">
        <v>0</v>
      </c>
      <c r="V12" s="7"/>
      <c r="W12" s="7">
        <v>0</v>
      </c>
      <c r="X12" s="7"/>
      <c r="Y12" s="7">
        <v>0</v>
      </c>
      <c r="Z12" s="7"/>
      <c r="AA12" s="7">
        <v>0</v>
      </c>
      <c r="AB12" s="7"/>
      <c r="AC12" s="7">
        <v>788029</v>
      </c>
      <c r="AD12" s="7"/>
      <c r="AE12" s="7">
        <v>860000</v>
      </c>
      <c r="AF12" s="7"/>
      <c r="AG12" s="7">
        <v>772613548171</v>
      </c>
      <c r="AH12" s="7"/>
      <c r="AI12" s="7">
        <v>677582105979</v>
      </c>
      <c r="AK12" s="67">
        <v>0.12139999999999999</v>
      </c>
    </row>
    <row r="13" spans="1:37" ht="22.5" customHeight="1" x14ac:dyDescent="0.4">
      <c r="A13" s="9" t="s">
        <v>48</v>
      </c>
      <c r="C13" s="68" t="s">
        <v>33</v>
      </c>
      <c r="E13" s="68" t="s">
        <v>33</v>
      </c>
      <c r="G13" s="15" t="s">
        <v>49</v>
      </c>
      <c r="I13" s="15" t="s">
        <v>50</v>
      </c>
      <c r="K13" s="63">
        <v>17</v>
      </c>
      <c r="M13" s="63">
        <v>17</v>
      </c>
      <c r="O13" s="10">
        <v>0</v>
      </c>
      <c r="P13" s="7"/>
      <c r="Q13" s="10">
        <v>0</v>
      </c>
      <c r="R13" s="7"/>
      <c r="S13" s="10">
        <v>0</v>
      </c>
      <c r="T13" s="7"/>
      <c r="U13" s="10">
        <v>500000</v>
      </c>
      <c r="V13" s="7"/>
      <c r="W13" s="10">
        <v>477586546860</v>
      </c>
      <c r="X13" s="7"/>
      <c r="Y13" s="10">
        <v>0</v>
      </c>
      <c r="Z13" s="7"/>
      <c r="AA13" s="10">
        <v>0</v>
      </c>
      <c r="AB13" s="7"/>
      <c r="AC13" s="10">
        <v>500000</v>
      </c>
      <c r="AD13" s="7"/>
      <c r="AE13" s="10">
        <v>955000</v>
      </c>
      <c r="AF13" s="7"/>
      <c r="AG13" s="44">
        <v>477586546860</v>
      </c>
      <c r="AH13" s="41"/>
      <c r="AI13" s="44">
        <v>477413453125</v>
      </c>
      <c r="AK13" s="69">
        <v>8.5500000000000007E-2</v>
      </c>
    </row>
    <row r="14" spans="1:37" ht="22.5" customHeight="1" x14ac:dyDescent="0.4">
      <c r="A14" s="6" t="s">
        <v>152</v>
      </c>
      <c r="O14" s="7"/>
      <c r="P14" s="7"/>
      <c r="Q14" s="12">
        <f>SUM(Q8:Q13)</f>
        <v>2231073222608</v>
      </c>
      <c r="R14" s="7"/>
      <c r="S14" s="12">
        <f>SUM(S8:S13)</f>
        <v>2005031937578</v>
      </c>
      <c r="T14" s="7"/>
      <c r="U14" s="7"/>
      <c r="V14" s="7"/>
      <c r="W14" s="12">
        <f>SUM(W8:W13)</f>
        <v>477586546860</v>
      </c>
      <c r="X14" s="7"/>
      <c r="Y14" s="7"/>
      <c r="Z14" s="7"/>
      <c r="AA14" s="7">
        <f>SUM(AA8:AA13)</f>
        <v>0</v>
      </c>
      <c r="AB14" s="7"/>
      <c r="AC14" s="7"/>
      <c r="AD14" s="7"/>
      <c r="AE14" s="7"/>
      <c r="AF14" s="7"/>
      <c r="AG14" s="12">
        <f>SUM(AG8:AG13)</f>
        <v>2708659769468</v>
      </c>
      <c r="AH14" s="7"/>
      <c r="AI14" s="12">
        <f>SUM(AI8:AI13)</f>
        <v>2418741114197</v>
      </c>
    </row>
    <row r="15" spans="1:37" ht="22.5" customHeight="1" x14ac:dyDescent="0.4">
      <c r="AI15" s="20"/>
    </row>
    <row r="20" spans="35:35" ht="22.5" customHeight="1" x14ac:dyDescent="0.4">
      <c r="AI20" s="20"/>
    </row>
    <row r="21" spans="35:35" ht="22.5" customHeight="1" x14ac:dyDescent="0.4">
      <c r="AI21" s="20"/>
    </row>
    <row r="22" spans="35:35" ht="22.5" customHeight="1" x14ac:dyDescent="0.4">
      <c r="AI22" s="20"/>
    </row>
    <row r="23" spans="35:35" ht="22.5" customHeight="1" x14ac:dyDescent="0.4">
      <c r="AI23" s="20"/>
    </row>
  </sheetData>
  <sheetProtection algorithmName="SHA-512" hashValue="zZEuH9ZqqqtyUPu387830y9AxDeNLAhqMWNBn53XfJvOGmvl8kH9POcUhSTm/Ux+FWMyLjB8SvlPGX9xYjeExQ==" saltValue="PuPcLNtpD99m8oBACOZwAw==" spinCount="100000" sheet="1" objects="1" scenarios="1" selectLockedCells="1" autoFilter="0" selectUnlockedCells="1"/>
  <mergeCells count="28">
    <mergeCell ref="A3:AK3"/>
    <mergeCell ref="A2:AK2"/>
    <mergeCell ref="A1:AK1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rintOptions horizontalCentered="1"/>
  <pageMargins left="0" right="0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22.85546875" style="4" bestFit="1" customWidth="1"/>
    <col min="2" max="2" width="1" style="4" customWidth="1"/>
    <col min="3" max="3" width="8.28515625" style="4" bestFit="1" customWidth="1"/>
    <col min="4" max="4" width="1" style="4" customWidth="1"/>
    <col min="5" max="5" width="15.7109375" style="4" bestFit="1" customWidth="1"/>
    <col min="6" max="6" width="1" style="4" customWidth="1"/>
    <col min="7" max="7" width="23" style="4" bestFit="1" customWidth="1"/>
    <col min="8" max="8" width="1" style="4" customWidth="1"/>
    <col min="9" max="9" width="17.7109375" style="4" customWidth="1"/>
    <col min="10" max="10" width="1" style="4" customWidth="1"/>
    <col min="11" max="11" width="25.85546875" style="4" customWidth="1"/>
    <col min="12" max="12" width="1" style="4" customWidth="1"/>
    <col min="13" max="13" width="9" style="4" bestFit="1" customWidth="1"/>
    <col min="14" max="14" width="1" style="4" customWidth="1"/>
    <col min="15" max="15" width="9.140625" style="4" customWidth="1"/>
    <col min="16" max="16384" width="9.140625" style="4"/>
  </cols>
  <sheetData>
    <row r="1" spans="1:13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3" x14ac:dyDescent="0.4">
      <c r="A5" s="14" t="s">
        <v>3</v>
      </c>
      <c r="C5" s="5" t="s">
        <v>6</v>
      </c>
      <c r="D5" s="5" t="s">
        <v>6</v>
      </c>
      <c r="E5" s="5" t="s">
        <v>6</v>
      </c>
      <c r="F5" s="5" t="s">
        <v>6</v>
      </c>
      <c r="G5" s="5" t="s">
        <v>6</v>
      </c>
      <c r="H5" s="5" t="s">
        <v>6</v>
      </c>
      <c r="I5" s="5" t="s">
        <v>6</v>
      </c>
      <c r="J5" s="5" t="s">
        <v>6</v>
      </c>
      <c r="K5" s="5" t="s">
        <v>6</v>
      </c>
      <c r="L5" s="5" t="s">
        <v>6</v>
      </c>
      <c r="M5" s="5" t="s">
        <v>6</v>
      </c>
    </row>
    <row r="6" spans="1:13" x14ac:dyDescent="0.4">
      <c r="A6" s="5" t="s">
        <v>3</v>
      </c>
      <c r="C6" s="5" t="s">
        <v>7</v>
      </c>
      <c r="E6" s="5" t="s">
        <v>51</v>
      </c>
      <c r="G6" s="5" t="s">
        <v>52</v>
      </c>
      <c r="I6" s="5" t="s">
        <v>53</v>
      </c>
      <c r="K6" s="5" t="s">
        <v>54</v>
      </c>
      <c r="M6" s="5" t="s">
        <v>55</v>
      </c>
    </row>
    <row r="7" spans="1:13" x14ac:dyDescent="0.4">
      <c r="A7" s="6" t="s">
        <v>39</v>
      </c>
      <c r="C7" s="20">
        <v>910000</v>
      </c>
      <c r="E7" s="20">
        <v>976971</v>
      </c>
      <c r="G7" s="41">
        <v>879274</v>
      </c>
      <c r="H7" s="37"/>
      <c r="I7" s="62">
        <f>(G7-E7)/E7</f>
        <v>-9.9999897642816415E-2</v>
      </c>
      <c r="K7" s="7">
        <v>800139249000</v>
      </c>
    </row>
    <row r="8" spans="1:13" x14ac:dyDescent="0.4">
      <c r="A8" s="9" t="s">
        <v>32</v>
      </c>
      <c r="C8" s="63">
        <v>150000</v>
      </c>
      <c r="E8" s="63">
        <v>975000</v>
      </c>
      <c r="G8" s="10">
        <v>880000</v>
      </c>
      <c r="I8" s="11">
        <v>-9.74E-2</v>
      </c>
      <c r="K8" s="10">
        <v>132000000000</v>
      </c>
      <c r="M8" s="15"/>
    </row>
    <row r="9" spans="1:13" x14ac:dyDescent="0.4">
      <c r="I9" s="7"/>
    </row>
    <row r="10" spans="1:13" x14ac:dyDescent="0.4">
      <c r="I10" s="7"/>
      <c r="K10" s="19"/>
    </row>
    <row r="11" spans="1:13" x14ac:dyDescent="0.4">
      <c r="I11" s="64"/>
      <c r="K11" s="19"/>
    </row>
    <row r="12" spans="1:13" x14ac:dyDescent="0.4">
      <c r="K12" s="19"/>
    </row>
  </sheetData>
  <sheetProtection algorithmName="SHA-512" hashValue="7HlkrRtH3rF4dqlSMj8Pxx8KqkoayQPeZUiFbchtUzHoy77Ud9uBI+dqHygR+02rIloPYLgZuaog3rynb4LoFQ==" saltValue="HGktv1x0zq9Y+khGaf2cMg==" spinCount="100000" sheet="1" objects="1" scenarios="1" selectLockedCells="1" autoFilter="0" selectUnlockedCells="1"/>
  <mergeCells count="11">
    <mergeCell ref="A3:M3"/>
    <mergeCell ref="A2:M2"/>
    <mergeCell ref="A1:M1"/>
    <mergeCell ref="K6"/>
    <mergeCell ref="M6"/>
    <mergeCell ref="C5:M5"/>
    <mergeCell ref="A5:A6"/>
    <mergeCell ref="C6"/>
    <mergeCell ref="E6"/>
    <mergeCell ref="G6"/>
    <mergeCell ref="I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25.140625" style="4" bestFit="1" customWidth="1"/>
    <col min="2" max="2" width="1" style="4" customWidth="1"/>
    <col min="3" max="3" width="19.7109375" style="4" bestFit="1" customWidth="1"/>
    <col min="4" max="4" width="1" style="4" customWidth="1"/>
    <col min="5" max="5" width="13.42578125" style="4" bestFit="1" customWidth="1"/>
    <col min="6" max="6" width="1" style="4" customWidth="1"/>
    <col min="7" max="7" width="11" style="4" bestFit="1" customWidth="1"/>
    <col min="8" max="8" width="1" style="4" customWidth="1"/>
    <col min="9" max="9" width="8.140625" style="54" bestFit="1" customWidth="1"/>
    <col min="10" max="10" width="1" style="4" customWidth="1"/>
    <col min="11" max="11" width="19.28515625" style="4" bestFit="1" customWidth="1"/>
    <col min="12" max="12" width="1" style="4" customWidth="1"/>
    <col min="13" max="13" width="19" style="4" bestFit="1" customWidth="1"/>
    <col min="14" max="14" width="1" style="4" customWidth="1"/>
    <col min="15" max="15" width="20.42578125" style="4" bestFit="1" customWidth="1"/>
    <col min="16" max="16" width="1" style="4" customWidth="1"/>
    <col min="17" max="17" width="19.85546875" style="4" bestFit="1" customWidth="1"/>
    <col min="18" max="18" width="1" style="4" customWidth="1"/>
    <col min="19" max="19" width="18" style="4" bestFit="1" customWidth="1"/>
    <col min="20" max="20" width="1" style="4" customWidth="1"/>
    <col min="21" max="21" width="9.140625" style="4" customWidth="1"/>
    <col min="22" max="16384" width="9.140625" style="4"/>
  </cols>
  <sheetData>
    <row r="1" spans="1:19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19" x14ac:dyDescent="0.4">
      <c r="A5" s="14" t="s">
        <v>57</v>
      </c>
      <c r="C5" s="5" t="s">
        <v>58</v>
      </c>
      <c r="D5" s="5" t="s">
        <v>58</v>
      </c>
      <c r="E5" s="5" t="s">
        <v>58</v>
      </c>
      <c r="F5" s="5" t="s">
        <v>58</v>
      </c>
      <c r="G5" s="5" t="s">
        <v>58</v>
      </c>
      <c r="H5" s="5" t="s">
        <v>58</v>
      </c>
      <c r="I5" s="5" t="s">
        <v>58</v>
      </c>
      <c r="K5" s="5" t="s">
        <v>4</v>
      </c>
      <c r="M5" s="5" t="s">
        <v>5</v>
      </c>
      <c r="N5" s="5" t="s">
        <v>5</v>
      </c>
      <c r="O5" s="5" t="s">
        <v>5</v>
      </c>
      <c r="Q5" s="5" t="s">
        <v>6</v>
      </c>
      <c r="R5" s="5" t="s">
        <v>6</v>
      </c>
      <c r="S5" s="5" t="s">
        <v>6</v>
      </c>
    </row>
    <row r="6" spans="1:19" x14ac:dyDescent="0.4">
      <c r="A6" s="5" t="s">
        <v>57</v>
      </c>
      <c r="C6" s="5" t="s">
        <v>59</v>
      </c>
      <c r="E6" s="5" t="s">
        <v>60</v>
      </c>
      <c r="G6" s="5" t="s">
        <v>61</v>
      </c>
      <c r="I6" s="5" t="s">
        <v>30</v>
      </c>
      <c r="K6" s="5" t="s">
        <v>62</v>
      </c>
      <c r="M6" s="5" t="s">
        <v>63</v>
      </c>
      <c r="O6" s="5" t="s">
        <v>64</v>
      </c>
      <c r="Q6" s="5" t="s">
        <v>62</v>
      </c>
      <c r="S6" s="5" t="s">
        <v>56</v>
      </c>
    </row>
    <row r="7" spans="1:19" x14ac:dyDescent="0.4">
      <c r="A7" s="6" t="s">
        <v>65</v>
      </c>
      <c r="C7" s="4" t="s">
        <v>66</v>
      </c>
      <c r="E7" s="4" t="s">
        <v>67</v>
      </c>
      <c r="G7" s="4" t="s">
        <v>68</v>
      </c>
      <c r="I7" s="54" t="s">
        <v>172</v>
      </c>
      <c r="K7" s="7">
        <v>8247000</v>
      </c>
      <c r="L7" s="7"/>
      <c r="M7" s="41">
        <v>78715803643</v>
      </c>
      <c r="N7" s="41"/>
      <c r="O7" s="41">
        <v>-78473265712</v>
      </c>
      <c r="P7" s="7"/>
      <c r="Q7" s="7">
        <v>250784931</v>
      </c>
      <c r="S7" s="8">
        <v>0</v>
      </c>
    </row>
    <row r="8" spans="1:19" x14ac:dyDescent="0.4">
      <c r="A8" s="6" t="s">
        <v>65</v>
      </c>
      <c r="C8" s="4" t="s">
        <v>69</v>
      </c>
      <c r="E8" s="4" t="s">
        <v>70</v>
      </c>
      <c r="G8" s="4" t="s">
        <v>71</v>
      </c>
      <c r="I8" s="54" t="s">
        <v>172</v>
      </c>
      <c r="K8" s="7">
        <v>30000000</v>
      </c>
      <c r="L8" s="7"/>
      <c r="M8" s="41">
        <v>78473265712</v>
      </c>
      <c r="N8" s="41"/>
      <c r="O8" s="41">
        <v>-78473265712</v>
      </c>
      <c r="P8" s="7"/>
      <c r="Q8" s="7">
        <v>30000000</v>
      </c>
      <c r="S8" s="8">
        <v>0</v>
      </c>
    </row>
    <row r="9" spans="1:19" x14ac:dyDescent="0.4">
      <c r="A9" s="6" t="s">
        <v>72</v>
      </c>
      <c r="C9" s="4" t="s">
        <v>73</v>
      </c>
      <c r="E9" s="4" t="s">
        <v>67</v>
      </c>
      <c r="G9" s="4" t="s">
        <v>74</v>
      </c>
      <c r="I9" s="54" t="s">
        <v>172</v>
      </c>
      <c r="K9" s="7">
        <v>86134595600</v>
      </c>
      <c r="L9" s="7"/>
      <c r="M9" s="41">
        <v>1005341300986</v>
      </c>
      <c r="N9" s="41"/>
      <c r="O9" s="41">
        <v>-205000000000</v>
      </c>
      <c r="P9" s="7"/>
      <c r="Q9" s="7">
        <v>886475896586</v>
      </c>
      <c r="S9" s="8">
        <v>0.1588</v>
      </c>
    </row>
    <row r="10" spans="1:19" x14ac:dyDescent="0.4">
      <c r="A10" s="6" t="s">
        <v>75</v>
      </c>
      <c r="C10" s="4" t="s">
        <v>76</v>
      </c>
      <c r="E10" s="4" t="s">
        <v>67</v>
      </c>
      <c r="G10" s="4" t="s">
        <v>77</v>
      </c>
      <c r="I10" s="54">
        <v>10</v>
      </c>
      <c r="K10" s="7">
        <v>1000000</v>
      </c>
      <c r="L10" s="7"/>
      <c r="M10" s="41">
        <v>1524601092</v>
      </c>
      <c r="N10" s="41"/>
      <c r="O10" s="41">
        <v>-1524601092</v>
      </c>
      <c r="P10" s="7"/>
      <c r="Q10" s="7">
        <v>1000000</v>
      </c>
      <c r="S10" s="8">
        <v>0</v>
      </c>
    </row>
    <row r="11" spans="1:19" x14ac:dyDescent="0.4">
      <c r="A11" s="6" t="s">
        <v>75</v>
      </c>
      <c r="C11" s="4" t="s">
        <v>78</v>
      </c>
      <c r="E11" s="4" t="s">
        <v>79</v>
      </c>
      <c r="G11" s="4" t="s">
        <v>77</v>
      </c>
      <c r="I11" s="54">
        <v>20</v>
      </c>
      <c r="K11" s="7">
        <v>90000000000</v>
      </c>
      <c r="L11" s="7"/>
      <c r="M11" s="41">
        <v>0</v>
      </c>
      <c r="N11" s="41"/>
      <c r="O11" s="41">
        <v>0</v>
      </c>
      <c r="P11" s="7"/>
      <c r="Q11" s="7">
        <v>90000000000</v>
      </c>
      <c r="S11" s="8">
        <v>1.61E-2</v>
      </c>
    </row>
    <row r="12" spans="1:19" x14ac:dyDescent="0.4">
      <c r="A12" s="6" t="s">
        <v>80</v>
      </c>
      <c r="C12" s="4" t="s">
        <v>81</v>
      </c>
      <c r="E12" s="4" t="s">
        <v>67</v>
      </c>
      <c r="G12" s="4" t="s">
        <v>82</v>
      </c>
      <c r="I12" s="54" t="s">
        <v>172</v>
      </c>
      <c r="K12" s="7">
        <v>14405270354</v>
      </c>
      <c r="L12" s="7"/>
      <c r="M12" s="41">
        <v>62299184736</v>
      </c>
      <c r="N12" s="41"/>
      <c r="O12" s="41">
        <v>-62404270354</v>
      </c>
      <c r="P12" s="7"/>
      <c r="Q12" s="7">
        <v>14300184736</v>
      </c>
      <c r="S12" s="8">
        <v>2.5999999999999999E-3</v>
      </c>
    </row>
    <row r="13" spans="1:19" x14ac:dyDescent="0.4">
      <c r="A13" s="6" t="s">
        <v>83</v>
      </c>
      <c r="C13" s="4" t="s">
        <v>84</v>
      </c>
      <c r="E13" s="4" t="s">
        <v>79</v>
      </c>
      <c r="G13" s="4" t="s">
        <v>85</v>
      </c>
      <c r="I13" s="54">
        <v>22</v>
      </c>
      <c r="K13" s="7">
        <v>664000000000</v>
      </c>
      <c r="L13" s="7"/>
      <c r="M13" s="41">
        <v>0</v>
      </c>
      <c r="N13" s="41"/>
      <c r="O13" s="41">
        <v>-264000000000</v>
      </c>
      <c r="P13" s="7"/>
      <c r="Q13" s="7">
        <v>400000000000</v>
      </c>
      <c r="S13" s="8">
        <v>7.17E-2</v>
      </c>
    </row>
    <row r="14" spans="1:19" x14ac:dyDescent="0.4">
      <c r="A14" s="6" t="s">
        <v>86</v>
      </c>
      <c r="C14" s="4" t="s">
        <v>87</v>
      </c>
      <c r="E14" s="4" t="s">
        <v>79</v>
      </c>
      <c r="G14" s="4" t="s">
        <v>85</v>
      </c>
      <c r="I14" s="54">
        <v>22</v>
      </c>
      <c r="K14" s="7">
        <v>530000000000</v>
      </c>
      <c r="L14" s="7"/>
      <c r="M14" s="41">
        <v>0</v>
      </c>
      <c r="N14" s="41"/>
      <c r="O14" s="41">
        <v>-130000000000</v>
      </c>
      <c r="P14" s="7"/>
      <c r="Q14" s="7">
        <v>400000000000</v>
      </c>
      <c r="S14" s="8">
        <v>7.17E-2</v>
      </c>
    </row>
    <row r="15" spans="1:19" x14ac:dyDescent="0.4">
      <c r="A15" s="6" t="s">
        <v>86</v>
      </c>
      <c r="C15" s="4" t="s">
        <v>88</v>
      </c>
      <c r="E15" s="4" t="s">
        <v>67</v>
      </c>
      <c r="G15" s="4" t="s">
        <v>85</v>
      </c>
      <c r="I15" s="54" t="s">
        <v>172</v>
      </c>
      <c r="K15" s="7">
        <v>1000000</v>
      </c>
      <c r="L15" s="7"/>
      <c r="M15" s="41">
        <v>141398912601</v>
      </c>
      <c r="N15" s="41"/>
      <c r="O15" s="41">
        <v>-139903022192</v>
      </c>
      <c r="P15" s="7"/>
      <c r="Q15" s="7">
        <v>1496890409</v>
      </c>
      <c r="S15" s="8">
        <v>2.9999999999999997E-4</v>
      </c>
    </row>
    <row r="16" spans="1:19" x14ac:dyDescent="0.4">
      <c r="A16" s="6" t="s">
        <v>83</v>
      </c>
      <c r="C16" s="4" t="s">
        <v>89</v>
      </c>
      <c r="E16" s="4" t="s">
        <v>67</v>
      </c>
      <c r="G16" s="4" t="s">
        <v>85</v>
      </c>
      <c r="I16" s="54" t="s">
        <v>172</v>
      </c>
      <c r="K16" s="7">
        <v>1000000</v>
      </c>
      <c r="L16" s="7"/>
      <c r="M16" s="41">
        <v>279444611232</v>
      </c>
      <c r="N16" s="41"/>
      <c r="O16" s="41">
        <v>-276406803014</v>
      </c>
      <c r="P16" s="7"/>
      <c r="Q16" s="7">
        <v>3038808218</v>
      </c>
      <c r="S16" s="8">
        <v>5.0000000000000001E-4</v>
      </c>
    </row>
    <row r="17" spans="1:19" x14ac:dyDescent="0.4">
      <c r="A17" s="6" t="s">
        <v>75</v>
      </c>
      <c r="C17" s="4" t="s">
        <v>90</v>
      </c>
      <c r="E17" s="4" t="s">
        <v>70</v>
      </c>
      <c r="G17" s="4" t="s">
        <v>91</v>
      </c>
      <c r="I17" s="54" t="s">
        <v>172</v>
      </c>
      <c r="K17" s="7">
        <v>1100000</v>
      </c>
      <c r="L17" s="7"/>
      <c r="M17" s="41">
        <v>0</v>
      </c>
      <c r="N17" s="41"/>
      <c r="O17" s="41">
        <v>0</v>
      </c>
      <c r="P17" s="7"/>
      <c r="Q17" s="7">
        <v>1100000</v>
      </c>
      <c r="S17" s="8">
        <v>0</v>
      </c>
    </row>
    <row r="18" spans="1:19" x14ac:dyDescent="0.4">
      <c r="A18" s="6" t="s">
        <v>92</v>
      </c>
      <c r="C18" s="4" t="s">
        <v>93</v>
      </c>
      <c r="E18" s="4" t="s">
        <v>79</v>
      </c>
      <c r="G18" s="4" t="s">
        <v>94</v>
      </c>
      <c r="I18" s="54">
        <v>20</v>
      </c>
      <c r="K18" s="7">
        <v>200000000000</v>
      </c>
      <c r="L18" s="7"/>
      <c r="M18" s="41">
        <v>0</v>
      </c>
      <c r="N18" s="41"/>
      <c r="O18" s="41">
        <v>0</v>
      </c>
      <c r="P18" s="7"/>
      <c r="Q18" s="7">
        <v>200000000000</v>
      </c>
      <c r="S18" s="8">
        <v>3.5799999999999998E-2</v>
      </c>
    </row>
    <row r="19" spans="1:19" x14ac:dyDescent="0.4">
      <c r="A19" s="6" t="s">
        <v>72</v>
      </c>
      <c r="C19" s="4" t="s">
        <v>95</v>
      </c>
      <c r="E19" s="4" t="s">
        <v>79</v>
      </c>
      <c r="G19" s="4" t="s">
        <v>96</v>
      </c>
      <c r="I19" s="54">
        <v>20</v>
      </c>
      <c r="K19" s="7">
        <v>53000000000</v>
      </c>
      <c r="L19" s="7"/>
      <c r="M19" s="41">
        <v>0</v>
      </c>
      <c r="N19" s="41"/>
      <c r="O19" s="41">
        <v>0</v>
      </c>
      <c r="P19" s="7"/>
      <c r="Q19" s="7">
        <v>53000000000</v>
      </c>
      <c r="S19" s="8">
        <v>9.4999999999999998E-3</v>
      </c>
    </row>
    <row r="20" spans="1:19" x14ac:dyDescent="0.4">
      <c r="A20" s="6" t="s">
        <v>83</v>
      </c>
      <c r="C20" s="4" t="s">
        <v>97</v>
      </c>
      <c r="E20" s="4" t="s">
        <v>70</v>
      </c>
      <c r="G20" s="4" t="s">
        <v>98</v>
      </c>
      <c r="I20" s="54" t="s">
        <v>172</v>
      </c>
      <c r="K20" s="7">
        <v>1000000</v>
      </c>
      <c r="L20" s="7"/>
      <c r="M20" s="41">
        <v>0</v>
      </c>
      <c r="N20" s="41"/>
      <c r="O20" s="41">
        <v>0</v>
      </c>
      <c r="P20" s="7"/>
      <c r="Q20" s="7">
        <v>1000000</v>
      </c>
      <c r="S20" s="8">
        <v>0</v>
      </c>
    </row>
    <row r="21" spans="1:19" x14ac:dyDescent="0.4">
      <c r="A21" s="6" t="s">
        <v>86</v>
      </c>
      <c r="C21" s="4" t="s">
        <v>99</v>
      </c>
      <c r="E21" s="4" t="s">
        <v>70</v>
      </c>
      <c r="G21" s="4" t="s">
        <v>98</v>
      </c>
      <c r="I21" s="54" t="s">
        <v>172</v>
      </c>
      <c r="K21" s="7">
        <v>1000000</v>
      </c>
      <c r="L21" s="7"/>
      <c r="M21" s="41">
        <v>0</v>
      </c>
      <c r="N21" s="41"/>
      <c r="O21" s="41">
        <v>0</v>
      </c>
      <c r="P21" s="7"/>
      <c r="Q21" s="7">
        <v>1000000</v>
      </c>
      <c r="S21" s="8">
        <v>0</v>
      </c>
    </row>
    <row r="22" spans="1:19" x14ac:dyDescent="0.4">
      <c r="A22" s="6" t="s">
        <v>80</v>
      </c>
      <c r="C22" s="4" t="s">
        <v>100</v>
      </c>
      <c r="E22" s="4" t="s">
        <v>79</v>
      </c>
      <c r="G22" s="4" t="s">
        <v>101</v>
      </c>
      <c r="I22" s="54">
        <v>20</v>
      </c>
      <c r="K22" s="7">
        <v>443000000000</v>
      </c>
      <c r="L22" s="7"/>
      <c r="M22" s="41">
        <v>0</v>
      </c>
      <c r="N22" s="41"/>
      <c r="O22" s="41">
        <v>0</v>
      </c>
      <c r="P22" s="7"/>
      <c r="Q22" s="7">
        <v>443000000000</v>
      </c>
      <c r="S22" s="8">
        <v>7.9399999999999998E-2</v>
      </c>
    </row>
    <row r="23" spans="1:19" x14ac:dyDescent="0.4">
      <c r="A23" s="6" t="s">
        <v>80</v>
      </c>
      <c r="C23" s="4" t="s">
        <v>102</v>
      </c>
      <c r="E23" s="4" t="s">
        <v>79</v>
      </c>
      <c r="G23" s="4" t="s">
        <v>101</v>
      </c>
      <c r="I23" s="54">
        <v>20</v>
      </c>
      <c r="K23" s="7">
        <v>310000000000</v>
      </c>
      <c r="L23" s="7"/>
      <c r="M23" s="41">
        <v>0</v>
      </c>
      <c r="N23" s="41"/>
      <c r="O23" s="41">
        <v>0</v>
      </c>
      <c r="P23" s="7"/>
      <c r="Q23" s="7">
        <v>310000000000</v>
      </c>
      <c r="S23" s="8">
        <v>5.5500000000000001E-2</v>
      </c>
    </row>
    <row r="24" spans="1:19" x14ac:dyDescent="0.4">
      <c r="A24" s="9" t="s">
        <v>103</v>
      </c>
      <c r="C24" s="15" t="s">
        <v>104</v>
      </c>
      <c r="E24" s="15" t="s">
        <v>79</v>
      </c>
      <c r="G24" s="15" t="s">
        <v>101</v>
      </c>
      <c r="I24" s="57">
        <v>20</v>
      </c>
      <c r="K24" s="10">
        <v>95000000000</v>
      </c>
      <c r="L24" s="7"/>
      <c r="M24" s="44">
        <v>0</v>
      </c>
      <c r="N24" s="41"/>
      <c r="O24" s="44">
        <v>-48000000000</v>
      </c>
      <c r="P24" s="7"/>
      <c r="Q24" s="10">
        <v>47000000000</v>
      </c>
      <c r="S24" s="11">
        <v>8.3999999999999995E-3</v>
      </c>
    </row>
    <row r="25" spans="1:19" s="6" customFormat="1" x14ac:dyDescent="0.4">
      <c r="A25" s="6" t="s">
        <v>152</v>
      </c>
      <c r="I25" s="60"/>
      <c r="K25" s="12">
        <f>SUM(K7:K24)</f>
        <v>2485584212954</v>
      </c>
      <c r="L25" s="12"/>
      <c r="M25" s="12">
        <f>SUM(M7:M24)</f>
        <v>1647197680002</v>
      </c>
      <c r="N25" s="12"/>
      <c r="O25" s="12">
        <f>SUM(O7:O24)</f>
        <v>-1284185228076</v>
      </c>
      <c r="P25" s="12"/>
      <c r="Q25" s="12">
        <f>SUM(Q7:Q24)</f>
        <v>2848596664880</v>
      </c>
      <c r="S25" s="13">
        <f>SUM(S7:S24)</f>
        <v>0.51029999999999998</v>
      </c>
    </row>
    <row r="26" spans="1:19" x14ac:dyDescent="0.4">
      <c r="K26" s="20"/>
      <c r="Q26" s="20"/>
    </row>
  </sheetData>
  <sheetProtection algorithmName="SHA-512" hashValue="3yEgMRcsb2dtwC5mX4NgbX4IJZbw3CxxfrDFTQdcTggd0BQo1ygrjMzgMc6zzwsR9UCJCuJJrFCCGdMtEASscw==" saltValue="vhnjwI1ssXJqGw24S3K91Q==" spinCount="100000" sheet="1" objects="1" scenarios="1" selectLockedCells="1" autoFilter="0" selectUnlockedCells="1"/>
  <mergeCells count="17">
    <mergeCell ref="I6"/>
    <mergeCell ref="C5:I5"/>
    <mergeCell ref="A3:S3"/>
    <mergeCell ref="A2:S2"/>
    <mergeCell ref="A1:S1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</mergeCells>
  <printOptions horizontalCentered="1"/>
  <pageMargins left="0" right="0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rightToLeft="1" view="pageBreakPreview" zoomScale="60" zoomScaleNormal="100" workbookViewId="0">
      <selection sqref="A1:XFD1048576"/>
    </sheetView>
  </sheetViews>
  <sheetFormatPr defaultRowHeight="15.75" x14ac:dyDescent="0.25"/>
  <cols>
    <col min="1" max="1" width="35.140625" style="54" customWidth="1"/>
    <col min="2" max="2" width="1" style="54" customWidth="1"/>
    <col min="3" max="3" width="14" style="54" bestFit="1" customWidth="1"/>
    <col min="4" max="4" width="1" style="54" customWidth="1"/>
    <col min="5" max="5" width="16.7109375" style="54" customWidth="1"/>
    <col min="6" max="6" width="1" style="54" customWidth="1"/>
    <col min="7" max="7" width="12" style="54" customWidth="1"/>
    <col min="8" max="8" width="1" style="54" customWidth="1"/>
    <col min="9" max="9" width="18.28515625" style="54" customWidth="1"/>
    <col min="10" max="10" width="0.85546875" style="54" customWidth="1"/>
    <col min="11" max="11" width="18.28515625" style="54" customWidth="1"/>
    <col min="12" max="12" width="1" style="54" customWidth="1"/>
    <col min="13" max="13" width="18.28515625" style="54" customWidth="1"/>
    <col min="14" max="14" width="1" style="54" customWidth="1"/>
    <col min="15" max="15" width="18.28515625" style="54" customWidth="1"/>
    <col min="16" max="16" width="1" style="54" customWidth="1"/>
    <col min="17" max="17" width="18.28515625" style="54" customWidth="1"/>
    <col min="18" max="18" width="1" style="54" customWidth="1"/>
    <col min="19" max="19" width="18.28515625" style="54" customWidth="1"/>
    <col min="20" max="20" width="1" style="54" customWidth="1"/>
    <col min="21" max="21" width="15.85546875" style="54" customWidth="1"/>
    <col min="22" max="22" width="16" style="54" bestFit="1" customWidth="1"/>
    <col min="23" max="16384" width="9.140625" style="54"/>
  </cols>
  <sheetData>
    <row r="1" spans="1:2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2" x14ac:dyDescent="0.25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2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x14ac:dyDescent="0.25">
      <c r="A4" s="5" t="s">
        <v>106</v>
      </c>
      <c r="B4" s="5" t="s">
        <v>106</v>
      </c>
      <c r="C4" s="5" t="s">
        <v>106</v>
      </c>
      <c r="D4" s="5" t="s">
        <v>106</v>
      </c>
      <c r="E4" s="5" t="s">
        <v>106</v>
      </c>
      <c r="F4" s="5" t="s">
        <v>106</v>
      </c>
      <c r="G4" s="5" t="s">
        <v>106</v>
      </c>
      <c r="I4" s="5" t="s">
        <v>107</v>
      </c>
      <c r="J4" s="5" t="s">
        <v>107</v>
      </c>
      <c r="K4" s="5" t="s">
        <v>107</v>
      </c>
      <c r="L4" s="5" t="s">
        <v>107</v>
      </c>
      <c r="M4" s="5" t="s">
        <v>107</v>
      </c>
      <c r="O4" s="5" t="s">
        <v>108</v>
      </c>
      <c r="P4" s="5" t="s">
        <v>108</v>
      </c>
      <c r="Q4" s="5" t="s">
        <v>108</v>
      </c>
      <c r="R4" s="5" t="s">
        <v>108</v>
      </c>
      <c r="S4" s="5" t="s">
        <v>108</v>
      </c>
    </row>
    <row r="5" spans="1:22" x14ac:dyDescent="0.25">
      <c r="A5" s="5" t="s">
        <v>109</v>
      </c>
      <c r="C5" s="5" t="s">
        <v>110</v>
      </c>
      <c r="E5" s="5" t="s">
        <v>29</v>
      </c>
      <c r="G5" s="5" t="s">
        <v>30</v>
      </c>
      <c r="I5" s="5" t="s">
        <v>111</v>
      </c>
      <c r="K5" s="5" t="s">
        <v>112</v>
      </c>
      <c r="M5" s="5" t="s">
        <v>113</v>
      </c>
      <c r="O5" s="5" t="s">
        <v>111</v>
      </c>
      <c r="Q5" s="5" t="s">
        <v>112</v>
      </c>
      <c r="S5" s="5" t="s">
        <v>113</v>
      </c>
    </row>
    <row r="6" spans="1:22" x14ac:dyDescent="0.25">
      <c r="A6" s="54" t="s">
        <v>32</v>
      </c>
      <c r="C6" s="54" t="s">
        <v>172</v>
      </c>
      <c r="E6" s="54" t="s">
        <v>35</v>
      </c>
      <c r="G6" s="55">
        <v>18</v>
      </c>
      <c r="H6" s="55"/>
      <c r="I6" s="55">
        <v>2349233173</v>
      </c>
      <c r="J6" s="55"/>
      <c r="K6" s="55">
        <v>0</v>
      </c>
      <c r="L6" s="55"/>
      <c r="M6" s="55">
        <v>2349233173</v>
      </c>
      <c r="N6" s="55"/>
      <c r="O6" s="55">
        <v>14857767660</v>
      </c>
      <c r="P6" s="55"/>
      <c r="Q6" s="55">
        <v>0</v>
      </c>
      <c r="R6" s="55"/>
      <c r="S6" s="55">
        <v>14857767660</v>
      </c>
      <c r="U6" s="55"/>
    </row>
    <row r="7" spans="1:22" x14ac:dyDescent="0.25">
      <c r="A7" s="54" t="s">
        <v>42</v>
      </c>
      <c r="C7" s="54" t="s">
        <v>172</v>
      </c>
      <c r="E7" s="54" t="s">
        <v>44</v>
      </c>
      <c r="G7" s="55">
        <v>16</v>
      </c>
      <c r="H7" s="55"/>
      <c r="I7" s="55">
        <v>5508187826</v>
      </c>
      <c r="J7" s="55"/>
      <c r="K7" s="55">
        <v>0</v>
      </c>
      <c r="L7" s="55"/>
      <c r="M7" s="55">
        <v>5508187826</v>
      </c>
      <c r="N7" s="55"/>
      <c r="O7" s="55">
        <v>32374229858</v>
      </c>
      <c r="P7" s="55"/>
      <c r="Q7" s="55">
        <v>0</v>
      </c>
      <c r="R7" s="55"/>
      <c r="S7" s="55">
        <v>32374229858</v>
      </c>
      <c r="U7" s="55"/>
    </row>
    <row r="8" spans="1:22" x14ac:dyDescent="0.25">
      <c r="A8" s="54" t="s">
        <v>39</v>
      </c>
      <c r="C8" s="54" t="s">
        <v>172</v>
      </c>
      <c r="E8" s="54" t="s">
        <v>41</v>
      </c>
      <c r="G8" s="55">
        <v>16</v>
      </c>
      <c r="H8" s="55"/>
      <c r="I8" s="55">
        <v>12570335676</v>
      </c>
      <c r="J8" s="55"/>
      <c r="K8" s="55">
        <v>0</v>
      </c>
      <c r="L8" s="55"/>
      <c r="M8" s="55">
        <v>12570335676</v>
      </c>
      <c r="N8" s="55"/>
      <c r="O8" s="55">
        <v>48949204496</v>
      </c>
      <c r="P8" s="55"/>
      <c r="Q8" s="55">
        <v>0</v>
      </c>
      <c r="R8" s="55"/>
      <c r="S8" s="55">
        <v>48949204496</v>
      </c>
      <c r="U8" s="55"/>
    </row>
    <row r="9" spans="1:22" x14ac:dyDescent="0.25">
      <c r="A9" s="54" t="s">
        <v>115</v>
      </c>
      <c r="C9" s="54" t="s">
        <v>172</v>
      </c>
      <c r="E9" s="54" t="s">
        <v>116</v>
      </c>
      <c r="G9" s="55">
        <v>16</v>
      </c>
      <c r="H9" s="55"/>
      <c r="I9" s="55">
        <v>0</v>
      </c>
      <c r="J9" s="55"/>
      <c r="K9" s="55">
        <v>0</v>
      </c>
      <c r="L9" s="55"/>
      <c r="M9" s="55">
        <v>0</v>
      </c>
      <c r="N9" s="55"/>
      <c r="O9" s="55">
        <v>1415354753</v>
      </c>
      <c r="P9" s="55"/>
      <c r="Q9" s="55">
        <v>0</v>
      </c>
      <c r="R9" s="55"/>
      <c r="S9" s="55">
        <v>1415354753</v>
      </c>
      <c r="U9" s="55"/>
    </row>
    <row r="10" spans="1:22" x14ac:dyDescent="0.25">
      <c r="A10" s="54" t="s">
        <v>117</v>
      </c>
      <c r="C10" s="54" t="s">
        <v>172</v>
      </c>
      <c r="E10" s="54" t="s">
        <v>47</v>
      </c>
      <c r="G10" s="55">
        <v>19</v>
      </c>
      <c r="H10" s="55"/>
      <c r="I10" s="55">
        <v>0</v>
      </c>
      <c r="J10" s="55"/>
      <c r="K10" s="55">
        <v>0</v>
      </c>
      <c r="L10" s="55"/>
      <c r="M10" s="55">
        <v>0</v>
      </c>
      <c r="N10" s="55"/>
      <c r="O10" s="55">
        <v>778789796</v>
      </c>
      <c r="P10" s="55"/>
      <c r="Q10" s="55">
        <v>0</v>
      </c>
      <c r="R10" s="55"/>
      <c r="S10" s="55">
        <v>778789796</v>
      </c>
      <c r="U10" s="55"/>
    </row>
    <row r="11" spans="1:22" x14ac:dyDescent="0.25">
      <c r="A11" s="54" t="s">
        <v>45</v>
      </c>
      <c r="C11" s="54" t="s">
        <v>172</v>
      </c>
      <c r="E11" s="54" t="s">
        <v>47</v>
      </c>
      <c r="G11" s="55">
        <v>19</v>
      </c>
      <c r="H11" s="55"/>
      <c r="I11" s="55">
        <v>12554044747</v>
      </c>
      <c r="J11" s="55"/>
      <c r="K11" s="55">
        <v>0</v>
      </c>
      <c r="L11" s="55"/>
      <c r="M11" s="55">
        <v>12554044747</v>
      </c>
      <c r="N11" s="55"/>
      <c r="O11" s="55">
        <v>75361323594</v>
      </c>
      <c r="P11" s="55"/>
      <c r="Q11" s="55">
        <v>0</v>
      </c>
      <c r="R11" s="55"/>
      <c r="S11" s="55">
        <v>75361323594</v>
      </c>
      <c r="U11" s="55"/>
    </row>
    <row r="12" spans="1:22" x14ac:dyDescent="0.25">
      <c r="A12" s="54" t="s">
        <v>48</v>
      </c>
      <c r="C12" s="54" t="s">
        <v>172</v>
      </c>
      <c r="E12" s="54" t="s">
        <v>50</v>
      </c>
      <c r="G12" s="55">
        <v>17</v>
      </c>
      <c r="H12" s="55"/>
      <c r="I12" s="55">
        <v>456234748</v>
      </c>
      <c r="J12" s="55"/>
      <c r="K12" s="55">
        <v>0</v>
      </c>
      <c r="L12" s="55"/>
      <c r="M12" s="55">
        <v>456234748</v>
      </c>
      <c r="N12" s="55"/>
      <c r="O12" s="55">
        <v>456234748</v>
      </c>
      <c r="P12" s="55"/>
      <c r="Q12" s="55">
        <v>0</v>
      </c>
      <c r="R12" s="55"/>
      <c r="S12" s="55">
        <v>456234748</v>
      </c>
      <c r="U12" s="55"/>
    </row>
    <row r="13" spans="1:22" x14ac:dyDescent="0.25">
      <c r="A13" s="54" t="s">
        <v>36</v>
      </c>
      <c r="C13" s="54" t="s">
        <v>172</v>
      </c>
      <c r="E13" s="54" t="s">
        <v>38</v>
      </c>
      <c r="G13" s="55">
        <v>20</v>
      </c>
      <c r="H13" s="55"/>
      <c r="I13" s="55">
        <v>51252292</v>
      </c>
      <c r="J13" s="55"/>
      <c r="K13" s="55">
        <v>0</v>
      </c>
      <c r="L13" s="55"/>
      <c r="M13" s="55">
        <v>51252292</v>
      </c>
      <c r="N13" s="55"/>
      <c r="O13" s="55">
        <v>260150381</v>
      </c>
      <c r="P13" s="55"/>
      <c r="Q13" s="55">
        <v>0</v>
      </c>
      <c r="R13" s="55"/>
      <c r="S13" s="55">
        <v>260150381</v>
      </c>
      <c r="U13" s="55"/>
    </row>
    <row r="14" spans="1:22" x14ac:dyDescent="0.25">
      <c r="A14" s="54" t="s">
        <v>118</v>
      </c>
      <c r="C14" s="54" t="s">
        <v>172</v>
      </c>
      <c r="E14" s="54" t="s">
        <v>119</v>
      </c>
      <c r="G14" s="55">
        <v>21</v>
      </c>
      <c r="H14" s="55"/>
      <c r="I14" s="55">
        <v>0</v>
      </c>
      <c r="J14" s="55"/>
      <c r="K14" s="55">
        <v>0</v>
      </c>
      <c r="L14" s="55"/>
      <c r="M14" s="55">
        <v>0</v>
      </c>
      <c r="N14" s="55"/>
      <c r="O14" s="55">
        <v>10484330934</v>
      </c>
      <c r="P14" s="55"/>
      <c r="Q14" s="55">
        <v>0</v>
      </c>
      <c r="R14" s="55"/>
      <c r="S14" s="55">
        <v>10484330934</v>
      </c>
      <c r="U14" s="55"/>
      <c r="V14" s="56"/>
    </row>
    <row r="15" spans="1:22" x14ac:dyDescent="0.25">
      <c r="A15" s="54" t="s">
        <v>65</v>
      </c>
      <c r="C15" s="56">
        <v>1</v>
      </c>
      <c r="E15" s="54" t="s">
        <v>114</v>
      </c>
      <c r="G15" s="55">
        <v>0</v>
      </c>
      <c r="H15" s="55"/>
      <c r="I15" s="55">
        <v>3397260274</v>
      </c>
      <c r="J15" s="55"/>
      <c r="K15" s="55">
        <v>0</v>
      </c>
      <c r="L15" s="55"/>
      <c r="M15" s="55">
        <v>3397260274</v>
      </c>
      <c r="N15" s="55"/>
      <c r="O15" s="55">
        <v>3397284931</v>
      </c>
      <c r="P15" s="55"/>
      <c r="Q15" s="55">
        <v>0</v>
      </c>
      <c r="R15" s="55"/>
      <c r="S15" s="55">
        <v>3397284931</v>
      </c>
      <c r="U15" s="55"/>
      <c r="V15" s="55"/>
    </row>
    <row r="16" spans="1:22" x14ac:dyDescent="0.25">
      <c r="A16" s="54" t="s">
        <v>120</v>
      </c>
      <c r="C16" s="56">
        <v>1</v>
      </c>
      <c r="E16" s="54" t="s">
        <v>114</v>
      </c>
      <c r="G16" s="55">
        <v>0</v>
      </c>
      <c r="H16" s="55"/>
      <c r="I16" s="55">
        <v>0</v>
      </c>
      <c r="J16" s="55"/>
      <c r="K16" s="55">
        <v>0</v>
      </c>
      <c r="L16" s="55"/>
      <c r="M16" s="55">
        <v>0</v>
      </c>
      <c r="N16" s="55"/>
      <c r="O16" s="55">
        <v>2144477</v>
      </c>
      <c r="P16" s="55"/>
      <c r="Q16" s="55">
        <v>0</v>
      </c>
      <c r="R16" s="55"/>
      <c r="S16" s="55">
        <v>2144477</v>
      </c>
      <c r="U16" s="55"/>
    </row>
    <row r="17" spans="1:21" x14ac:dyDescent="0.25">
      <c r="A17" s="54" t="s">
        <v>121</v>
      </c>
      <c r="C17" s="56">
        <v>1</v>
      </c>
      <c r="E17" s="54" t="s">
        <v>114</v>
      </c>
      <c r="G17" s="55">
        <v>20</v>
      </c>
      <c r="H17" s="55"/>
      <c r="I17" s="55">
        <v>0</v>
      </c>
      <c r="J17" s="55"/>
      <c r="K17" s="55">
        <v>0</v>
      </c>
      <c r="L17" s="55"/>
      <c r="M17" s="55">
        <v>0</v>
      </c>
      <c r="N17" s="55"/>
      <c r="O17" s="55">
        <v>75068</v>
      </c>
      <c r="P17" s="55"/>
      <c r="Q17" s="55">
        <v>0</v>
      </c>
      <c r="R17" s="55"/>
      <c r="S17" s="55">
        <v>75068</v>
      </c>
      <c r="U17" s="55"/>
    </row>
    <row r="18" spans="1:21" x14ac:dyDescent="0.25">
      <c r="A18" s="54" t="s">
        <v>72</v>
      </c>
      <c r="C18" s="56">
        <v>31</v>
      </c>
      <c r="E18" s="54" t="s">
        <v>114</v>
      </c>
      <c r="G18" s="55">
        <v>0</v>
      </c>
      <c r="H18" s="55"/>
      <c r="I18" s="55">
        <v>492038138</v>
      </c>
      <c r="J18" s="55"/>
      <c r="K18" s="55">
        <v>0</v>
      </c>
      <c r="L18" s="55"/>
      <c r="M18" s="55">
        <v>492038138</v>
      </c>
      <c r="N18" s="55"/>
      <c r="O18" s="55">
        <v>756992800</v>
      </c>
      <c r="P18" s="55"/>
      <c r="Q18" s="55">
        <v>0</v>
      </c>
      <c r="R18" s="55"/>
      <c r="S18" s="55">
        <v>756992800</v>
      </c>
      <c r="U18" s="55"/>
    </row>
    <row r="19" spans="1:21" x14ac:dyDescent="0.25">
      <c r="A19" s="54" t="s">
        <v>75</v>
      </c>
      <c r="C19" s="56">
        <v>31</v>
      </c>
      <c r="E19" s="54" t="s">
        <v>114</v>
      </c>
      <c r="G19" s="55">
        <v>10</v>
      </c>
      <c r="H19" s="55"/>
      <c r="I19" s="55">
        <v>4069894</v>
      </c>
      <c r="J19" s="55"/>
      <c r="K19" s="55">
        <v>0</v>
      </c>
      <c r="L19" s="55"/>
      <c r="M19" s="55">
        <v>4069894</v>
      </c>
      <c r="N19" s="55"/>
      <c r="O19" s="55">
        <v>49250007</v>
      </c>
      <c r="P19" s="55"/>
      <c r="Q19" s="55">
        <v>0</v>
      </c>
      <c r="R19" s="55"/>
      <c r="S19" s="55">
        <v>49250007</v>
      </c>
      <c r="U19" s="55"/>
    </row>
    <row r="20" spans="1:21" x14ac:dyDescent="0.25">
      <c r="A20" s="54" t="s">
        <v>75</v>
      </c>
      <c r="C20" s="56">
        <v>31</v>
      </c>
      <c r="E20" s="54" t="s">
        <v>114</v>
      </c>
      <c r="G20" s="55">
        <v>23.5</v>
      </c>
      <c r="H20" s="55"/>
      <c r="I20" s="55">
        <v>1791393435</v>
      </c>
      <c r="J20" s="55"/>
      <c r="K20" s="55">
        <v>0</v>
      </c>
      <c r="L20" s="55"/>
      <c r="M20" s="55">
        <v>1791393435</v>
      </c>
      <c r="N20" s="55"/>
      <c r="O20" s="55">
        <v>10638169720</v>
      </c>
      <c r="P20" s="55"/>
      <c r="Q20" s="55">
        <v>0</v>
      </c>
      <c r="R20" s="55"/>
      <c r="S20" s="55">
        <v>10638169720</v>
      </c>
      <c r="U20" s="55"/>
    </row>
    <row r="21" spans="1:21" x14ac:dyDescent="0.25">
      <c r="A21" s="54" t="s">
        <v>80</v>
      </c>
      <c r="C21" s="56">
        <v>20</v>
      </c>
      <c r="E21" s="54" t="s">
        <v>114</v>
      </c>
      <c r="G21" s="55">
        <v>20</v>
      </c>
      <c r="H21" s="55"/>
      <c r="I21" s="55">
        <v>0</v>
      </c>
      <c r="J21" s="55"/>
      <c r="K21" s="55">
        <v>0</v>
      </c>
      <c r="L21" s="55"/>
      <c r="M21" s="55">
        <v>0</v>
      </c>
      <c r="N21" s="55"/>
      <c r="O21" s="55">
        <v>10587849385</v>
      </c>
      <c r="P21" s="55"/>
      <c r="Q21" s="55">
        <v>-17136329</v>
      </c>
      <c r="R21" s="55"/>
      <c r="S21" s="55">
        <v>10570713056</v>
      </c>
      <c r="U21" s="55"/>
    </row>
    <row r="22" spans="1:21" x14ac:dyDescent="0.25">
      <c r="A22" s="54" t="s">
        <v>80</v>
      </c>
      <c r="C22" s="56">
        <v>20</v>
      </c>
      <c r="E22" s="54" t="s">
        <v>114</v>
      </c>
      <c r="G22" s="55">
        <v>0</v>
      </c>
      <c r="H22" s="55"/>
      <c r="I22" s="55">
        <v>13450</v>
      </c>
      <c r="J22" s="55"/>
      <c r="K22" s="55">
        <v>0</v>
      </c>
      <c r="L22" s="55"/>
      <c r="M22" s="55">
        <v>13450</v>
      </c>
      <c r="N22" s="55"/>
      <c r="O22" s="55">
        <v>43859</v>
      </c>
      <c r="P22" s="55"/>
      <c r="Q22" s="55">
        <v>0</v>
      </c>
      <c r="R22" s="55"/>
      <c r="S22" s="55">
        <v>43859</v>
      </c>
      <c r="U22" s="55"/>
    </row>
    <row r="23" spans="1:21" x14ac:dyDescent="0.25">
      <c r="A23" s="54" t="s">
        <v>80</v>
      </c>
      <c r="C23" s="56">
        <v>2</v>
      </c>
      <c r="E23" s="54" t="s">
        <v>114</v>
      </c>
      <c r="G23" s="55">
        <v>20</v>
      </c>
      <c r="H23" s="55"/>
      <c r="I23" s="55">
        <v>0</v>
      </c>
      <c r="J23" s="55"/>
      <c r="K23" s="55">
        <v>0</v>
      </c>
      <c r="L23" s="55"/>
      <c r="M23" s="55">
        <v>0</v>
      </c>
      <c r="N23" s="55"/>
      <c r="O23" s="55">
        <v>15130378282</v>
      </c>
      <c r="P23" s="55"/>
      <c r="Q23" s="55">
        <v>-2930156</v>
      </c>
      <c r="R23" s="55"/>
      <c r="S23" s="55">
        <v>15127448126</v>
      </c>
      <c r="U23" s="55"/>
    </row>
    <row r="24" spans="1:21" x14ac:dyDescent="0.25">
      <c r="A24" s="54" t="s">
        <v>80</v>
      </c>
      <c r="C24" s="56">
        <v>5</v>
      </c>
      <c r="E24" s="54" t="s">
        <v>114</v>
      </c>
      <c r="G24" s="55">
        <v>20</v>
      </c>
      <c r="H24" s="55"/>
      <c r="I24" s="55">
        <v>0</v>
      </c>
      <c r="J24" s="55"/>
      <c r="K24" s="55">
        <v>0</v>
      </c>
      <c r="L24" s="55"/>
      <c r="M24" s="55">
        <v>0</v>
      </c>
      <c r="N24" s="55"/>
      <c r="O24" s="55">
        <v>6255348420</v>
      </c>
      <c r="P24" s="55"/>
      <c r="Q24" s="55">
        <v>-7937012</v>
      </c>
      <c r="R24" s="55"/>
      <c r="S24" s="55">
        <v>6247411408</v>
      </c>
      <c r="U24" s="55"/>
    </row>
    <row r="25" spans="1:21" x14ac:dyDescent="0.25">
      <c r="A25" s="54" t="s">
        <v>83</v>
      </c>
      <c r="C25" s="56">
        <v>6</v>
      </c>
      <c r="E25" s="54" t="s">
        <v>114</v>
      </c>
      <c r="G25" s="55">
        <v>22</v>
      </c>
      <c r="H25" s="55"/>
      <c r="I25" s="55">
        <v>11579453548</v>
      </c>
      <c r="J25" s="55"/>
      <c r="K25" s="55">
        <f>22500637</f>
        <v>22500637</v>
      </c>
      <c r="L25" s="55"/>
      <c r="M25" s="55">
        <v>11601954185</v>
      </c>
      <c r="N25" s="55"/>
      <c r="O25" s="55">
        <v>73610642691</v>
      </c>
      <c r="P25" s="55"/>
      <c r="Q25" s="55">
        <v>-29412966</v>
      </c>
      <c r="R25" s="55"/>
      <c r="S25" s="55">
        <v>73581229725</v>
      </c>
      <c r="U25" s="55"/>
    </row>
    <row r="26" spans="1:21" x14ac:dyDescent="0.25">
      <c r="A26" s="54" t="s">
        <v>86</v>
      </c>
      <c r="C26" s="56">
        <v>6</v>
      </c>
      <c r="E26" s="54" t="s">
        <v>114</v>
      </c>
      <c r="G26" s="55">
        <v>22</v>
      </c>
      <c r="H26" s="55"/>
      <c r="I26" s="55">
        <v>9485245874</v>
      </c>
      <c r="J26" s="55"/>
      <c r="K26" s="55">
        <v>-1733933</v>
      </c>
      <c r="L26" s="55"/>
      <c r="M26" s="55">
        <v>9483511941</v>
      </c>
      <c r="N26" s="55"/>
      <c r="O26" s="55">
        <v>58965623612</v>
      </c>
      <c r="P26" s="55"/>
      <c r="Q26" s="55">
        <v>-43301790</v>
      </c>
      <c r="R26" s="55"/>
      <c r="S26" s="55">
        <v>58922321822</v>
      </c>
      <c r="U26" s="55"/>
    </row>
    <row r="27" spans="1:21" x14ac:dyDescent="0.25">
      <c r="A27" s="54" t="s">
        <v>86</v>
      </c>
      <c r="C27" s="56">
        <v>17</v>
      </c>
      <c r="E27" s="54" t="s">
        <v>114</v>
      </c>
      <c r="G27" s="55">
        <v>0</v>
      </c>
      <c r="H27" s="55"/>
      <c r="I27" s="55">
        <v>8493</v>
      </c>
      <c r="J27" s="55"/>
      <c r="K27" s="55">
        <v>0</v>
      </c>
      <c r="L27" s="55"/>
      <c r="M27" s="55">
        <v>8493</v>
      </c>
      <c r="N27" s="55"/>
      <c r="O27" s="55">
        <v>1800578529</v>
      </c>
      <c r="P27" s="55"/>
      <c r="Q27" s="55">
        <v>0</v>
      </c>
      <c r="R27" s="55"/>
      <c r="S27" s="55">
        <v>1800578529</v>
      </c>
      <c r="U27" s="55"/>
    </row>
    <row r="28" spans="1:21" x14ac:dyDescent="0.25">
      <c r="A28" s="54" t="s">
        <v>83</v>
      </c>
      <c r="C28" s="56">
        <v>6</v>
      </c>
      <c r="E28" s="54" t="s">
        <v>114</v>
      </c>
      <c r="G28" s="55">
        <v>0</v>
      </c>
      <c r="H28" s="55"/>
      <c r="I28" s="55">
        <v>16986</v>
      </c>
      <c r="J28" s="55"/>
      <c r="K28" s="55">
        <v>0</v>
      </c>
      <c r="L28" s="55"/>
      <c r="M28" s="55">
        <v>16986</v>
      </c>
      <c r="N28" s="55"/>
      <c r="O28" s="55">
        <v>2255838026</v>
      </c>
      <c r="P28" s="55"/>
      <c r="Q28" s="55">
        <v>0</v>
      </c>
      <c r="R28" s="55"/>
      <c r="S28" s="55">
        <v>2255838026</v>
      </c>
      <c r="U28" s="55"/>
    </row>
    <row r="29" spans="1:21" x14ac:dyDescent="0.25">
      <c r="A29" s="54" t="s">
        <v>122</v>
      </c>
      <c r="C29" s="56">
        <v>6</v>
      </c>
      <c r="E29" s="54" t="s">
        <v>114</v>
      </c>
      <c r="G29" s="55">
        <v>21</v>
      </c>
      <c r="H29" s="55"/>
      <c r="I29" s="55">
        <v>0</v>
      </c>
      <c r="J29" s="55"/>
      <c r="K29" s="55">
        <v>0</v>
      </c>
      <c r="L29" s="55"/>
      <c r="M29" s="55">
        <v>0</v>
      </c>
      <c r="N29" s="55"/>
      <c r="O29" s="55">
        <v>414246560</v>
      </c>
      <c r="P29" s="55"/>
      <c r="Q29" s="55">
        <v>-98250</v>
      </c>
      <c r="R29" s="55"/>
      <c r="S29" s="55">
        <v>414148310</v>
      </c>
      <c r="U29" s="55"/>
    </row>
    <row r="30" spans="1:21" x14ac:dyDescent="0.25">
      <c r="A30" s="54" t="s">
        <v>92</v>
      </c>
      <c r="C30" s="56">
        <v>14</v>
      </c>
      <c r="E30" s="54" t="s">
        <v>114</v>
      </c>
      <c r="G30" s="55">
        <v>20</v>
      </c>
      <c r="H30" s="55"/>
      <c r="I30" s="55">
        <v>3387978127</v>
      </c>
      <c r="J30" s="55"/>
      <c r="K30" s="55">
        <v>-25722176</v>
      </c>
      <c r="L30" s="55"/>
      <c r="M30" s="55">
        <v>3362255951</v>
      </c>
      <c r="N30" s="55"/>
      <c r="O30" s="55">
        <v>20119469944</v>
      </c>
      <c r="P30" s="55"/>
      <c r="Q30" s="55">
        <v>-50412283</v>
      </c>
      <c r="R30" s="55"/>
      <c r="S30" s="55">
        <v>20069057661</v>
      </c>
      <c r="U30" s="55"/>
    </row>
    <row r="31" spans="1:21" x14ac:dyDescent="0.25">
      <c r="A31" s="54" t="s">
        <v>72</v>
      </c>
      <c r="C31" s="56">
        <v>16</v>
      </c>
      <c r="E31" s="54" t="s">
        <v>114</v>
      </c>
      <c r="G31" s="55">
        <v>20</v>
      </c>
      <c r="H31" s="55"/>
      <c r="I31" s="55">
        <v>897814188</v>
      </c>
      <c r="J31" s="55"/>
      <c r="K31" s="55">
        <v>-778171</v>
      </c>
      <c r="L31" s="55"/>
      <c r="M31" s="55">
        <v>897036017</v>
      </c>
      <c r="N31" s="55"/>
      <c r="O31" s="55">
        <v>6464106480</v>
      </c>
      <c r="P31" s="55"/>
      <c r="Q31" s="55">
        <v>-2341000</v>
      </c>
      <c r="R31" s="55"/>
      <c r="S31" s="55">
        <v>6461765480</v>
      </c>
      <c r="U31" s="55"/>
    </row>
    <row r="32" spans="1:21" x14ac:dyDescent="0.25">
      <c r="A32" s="54" t="s">
        <v>123</v>
      </c>
      <c r="C32" s="56">
        <v>8</v>
      </c>
      <c r="E32" s="54" t="s">
        <v>114</v>
      </c>
      <c r="G32" s="55">
        <v>20</v>
      </c>
      <c r="H32" s="55"/>
      <c r="I32" s="55">
        <v>0</v>
      </c>
      <c r="J32" s="55"/>
      <c r="K32" s="55">
        <v>0</v>
      </c>
      <c r="L32" s="55"/>
      <c r="M32" s="55">
        <v>0</v>
      </c>
      <c r="N32" s="55"/>
      <c r="O32" s="55">
        <v>1205479457</v>
      </c>
      <c r="P32" s="55"/>
      <c r="Q32" s="55">
        <v>0</v>
      </c>
      <c r="R32" s="55"/>
      <c r="S32" s="55">
        <v>1205479457</v>
      </c>
      <c r="U32" s="55"/>
    </row>
    <row r="33" spans="1:21" x14ac:dyDescent="0.25">
      <c r="A33" s="54" t="s">
        <v>80</v>
      </c>
      <c r="C33" s="56">
        <v>31</v>
      </c>
      <c r="E33" s="54" t="s">
        <v>114</v>
      </c>
      <c r="G33" s="55">
        <v>20</v>
      </c>
      <c r="H33" s="55"/>
      <c r="I33" s="55">
        <v>7504371562</v>
      </c>
      <c r="J33" s="55"/>
      <c r="K33" s="55">
        <v>0</v>
      </c>
      <c r="L33" s="55"/>
      <c r="M33" s="55">
        <v>7504371562</v>
      </c>
      <c r="N33" s="55"/>
      <c r="O33" s="55">
        <v>30017486248</v>
      </c>
      <c r="P33" s="55"/>
      <c r="Q33" s="55">
        <v>0</v>
      </c>
      <c r="R33" s="55"/>
      <c r="S33" s="55">
        <v>30017486248</v>
      </c>
      <c r="U33" s="55"/>
    </row>
    <row r="34" spans="1:21" x14ac:dyDescent="0.25">
      <c r="A34" s="54" t="s">
        <v>80</v>
      </c>
      <c r="C34" s="56">
        <v>31</v>
      </c>
      <c r="E34" s="54" t="s">
        <v>114</v>
      </c>
      <c r="G34" s="55">
        <v>20</v>
      </c>
      <c r="H34" s="55"/>
      <c r="I34" s="55">
        <v>5251366117</v>
      </c>
      <c r="J34" s="55"/>
      <c r="K34" s="55">
        <v>0</v>
      </c>
      <c r="L34" s="55"/>
      <c r="M34" s="55">
        <v>5251366117</v>
      </c>
      <c r="N34" s="55"/>
      <c r="O34" s="55">
        <v>21005464468</v>
      </c>
      <c r="P34" s="55"/>
      <c r="Q34" s="55">
        <v>0</v>
      </c>
      <c r="R34" s="55"/>
      <c r="S34" s="55">
        <v>21005464468</v>
      </c>
      <c r="U34" s="55"/>
    </row>
    <row r="35" spans="1:21" x14ac:dyDescent="0.25">
      <c r="A35" s="57" t="s">
        <v>103</v>
      </c>
      <c r="C35" s="58">
        <v>31</v>
      </c>
      <c r="E35" s="57" t="s">
        <v>114</v>
      </c>
      <c r="G35" s="59">
        <v>20</v>
      </c>
      <c r="H35" s="55"/>
      <c r="I35" s="59">
        <v>1478142068</v>
      </c>
      <c r="J35" s="55"/>
      <c r="K35" s="59">
        <v>0</v>
      </c>
      <c r="L35" s="55"/>
      <c r="M35" s="59">
        <v>1478142068</v>
      </c>
      <c r="N35" s="55"/>
      <c r="O35" s="59">
        <v>6306010892</v>
      </c>
      <c r="P35" s="55"/>
      <c r="Q35" s="59">
        <v>0</v>
      </c>
      <c r="R35" s="55"/>
      <c r="S35" s="59">
        <v>6306010892</v>
      </c>
      <c r="U35" s="55"/>
    </row>
    <row r="36" spans="1:21" x14ac:dyDescent="0.25">
      <c r="A36" s="60" t="s">
        <v>152</v>
      </c>
      <c r="I36" s="61">
        <f>SUM(I6:I35)</f>
        <v>78758460616</v>
      </c>
      <c r="K36" s="61">
        <f>SUM(K6:K35)</f>
        <v>-5733643</v>
      </c>
      <c r="M36" s="61">
        <f>SUM(M6:M35)</f>
        <v>78752726973</v>
      </c>
      <c r="O36" s="61">
        <f>SUM(O6:O35)</f>
        <v>453919870076</v>
      </c>
      <c r="Q36" s="61">
        <f>SUM(Q6:Q35)</f>
        <v>-153569786</v>
      </c>
      <c r="S36" s="61">
        <f>SUM(S6:S35)</f>
        <v>453766300290</v>
      </c>
    </row>
    <row r="37" spans="1:21" x14ac:dyDescent="0.25">
      <c r="I37" s="56"/>
      <c r="O37" s="56"/>
      <c r="Q37" s="56"/>
    </row>
    <row r="38" spans="1:21" x14ac:dyDescent="0.25">
      <c r="I38" s="55"/>
      <c r="O38" s="55"/>
    </row>
  </sheetData>
  <sheetProtection algorithmName="SHA-512" hashValue="INlfyxCwQA9HAfM8y4zToGUrVO+oQAqvypDTZhVU3DBIeYxwg08ML0UqVorOKuD8EeBXBqczBqSdqjvRROPy6A==" saltValue="acjl7gCXfndX7qUSPYOzgg==" spinCount="100000" sheet="1" objects="1" scenarios="1" selectLockedCells="1" autoFilter="0" selectUnlockedCells="1"/>
  <mergeCells count="16">
    <mergeCell ref="A3:S3"/>
    <mergeCell ref="A2:S2"/>
    <mergeCell ref="A1:S1"/>
    <mergeCell ref="Q5"/>
    <mergeCell ref="S5"/>
    <mergeCell ref="O4:S4"/>
    <mergeCell ref="I5"/>
    <mergeCell ref="K5"/>
    <mergeCell ref="M5"/>
    <mergeCell ref="I4:M4"/>
    <mergeCell ref="O5"/>
    <mergeCell ref="A5"/>
    <mergeCell ref="C5"/>
    <mergeCell ref="E5"/>
    <mergeCell ref="G5"/>
    <mergeCell ref="A4:G4"/>
  </mergeCells>
  <printOptions horizontalCentered="1"/>
  <pageMargins left="0" right="0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30.140625" style="4" bestFit="1" customWidth="1"/>
    <col min="2" max="2" width="1" style="4" customWidth="1"/>
    <col min="3" max="3" width="11" style="4" bestFit="1" customWidth="1"/>
    <col min="4" max="4" width="1" style="4" customWidth="1"/>
    <col min="5" max="5" width="16.42578125" style="17" customWidth="1"/>
    <col min="6" max="6" width="1" style="4" customWidth="1"/>
    <col min="7" max="7" width="10.5703125" style="17" customWidth="1"/>
    <col min="8" max="8" width="1" style="4" customWidth="1"/>
    <col min="9" max="9" width="14.85546875" style="17" customWidth="1"/>
    <col min="10" max="10" width="1" style="4" customWidth="1"/>
    <col min="11" max="11" width="13.85546875" style="4" customWidth="1"/>
    <col min="12" max="12" width="1" style="4" customWidth="1"/>
    <col min="13" max="13" width="14.85546875" style="17" customWidth="1"/>
    <col min="14" max="14" width="1" style="4" customWidth="1"/>
    <col min="15" max="15" width="14.85546875" style="17" customWidth="1"/>
    <col min="16" max="16" width="1" style="4" customWidth="1"/>
    <col min="17" max="17" width="14.5703125" style="4" customWidth="1"/>
    <col min="18" max="18" width="1" style="4" customWidth="1"/>
    <col min="19" max="19" width="14.85546875" style="4" customWidth="1"/>
    <col min="20" max="20" width="1" style="4" customWidth="1"/>
    <col min="21" max="21" width="9.140625" style="4" customWidth="1"/>
    <col min="22" max="16384" width="9.140625" style="4"/>
  </cols>
  <sheetData>
    <row r="1" spans="1:19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4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19" x14ac:dyDescent="0.4">
      <c r="A5" s="14" t="s">
        <v>3</v>
      </c>
      <c r="C5" s="5" t="s">
        <v>124</v>
      </c>
      <c r="D5" s="5" t="s">
        <v>124</v>
      </c>
      <c r="E5" s="5" t="s">
        <v>124</v>
      </c>
      <c r="F5" s="5" t="s">
        <v>124</v>
      </c>
      <c r="G5" s="5" t="s">
        <v>124</v>
      </c>
      <c r="I5" s="5" t="s">
        <v>107</v>
      </c>
      <c r="J5" s="5" t="s">
        <v>107</v>
      </c>
      <c r="K5" s="5" t="s">
        <v>107</v>
      </c>
      <c r="L5" s="5" t="s">
        <v>107</v>
      </c>
      <c r="M5" s="5" t="s">
        <v>107</v>
      </c>
      <c r="O5" s="5" t="s">
        <v>108</v>
      </c>
      <c r="P5" s="5" t="s">
        <v>108</v>
      </c>
      <c r="Q5" s="5" t="s">
        <v>108</v>
      </c>
      <c r="R5" s="5" t="s">
        <v>108</v>
      </c>
      <c r="S5" s="5" t="s">
        <v>108</v>
      </c>
    </row>
    <row r="6" spans="1:19" ht="42.75" customHeight="1" x14ac:dyDescent="0.4">
      <c r="A6" s="5" t="s">
        <v>3</v>
      </c>
      <c r="C6" s="5" t="s">
        <v>125</v>
      </c>
      <c r="E6" s="18" t="s">
        <v>126</v>
      </c>
      <c r="G6" s="18" t="s">
        <v>127</v>
      </c>
      <c r="I6" s="18" t="s">
        <v>128</v>
      </c>
      <c r="K6" s="5" t="s">
        <v>112</v>
      </c>
      <c r="M6" s="18" t="s">
        <v>129</v>
      </c>
      <c r="O6" s="18" t="s">
        <v>128</v>
      </c>
      <c r="Q6" s="5" t="s">
        <v>112</v>
      </c>
      <c r="S6" s="18" t="s">
        <v>129</v>
      </c>
    </row>
    <row r="7" spans="1:19" x14ac:dyDescent="0.4">
      <c r="A7" s="6" t="s">
        <v>20</v>
      </c>
      <c r="C7" s="4" t="s">
        <v>130</v>
      </c>
      <c r="E7" s="48">
        <v>10000000</v>
      </c>
      <c r="F7" s="7"/>
      <c r="G7" s="49">
        <v>250</v>
      </c>
      <c r="H7" s="7"/>
      <c r="I7" s="48">
        <v>0</v>
      </c>
      <c r="J7" s="7"/>
      <c r="K7" s="7">
        <v>0</v>
      </c>
      <c r="L7" s="7"/>
      <c r="M7" s="48">
        <v>0</v>
      </c>
      <c r="N7" s="7"/>
      <c r="O7" s="48">
        <v>2500000000</v>
      </c>
      <c r="P7" s="7"/>
      <c r="Q7" s="7">
        <v>-289218655</v>
      </c>
      <c r="R7" s="7"/>
      <c r="S7" s="7">
        <f>O7+Q7</f>
        <v>2210781345</v>
      </c>
    </row>
    <row r="8" spans="1:19" x14ac:dyDescent="0.4">
      <c r="A8" s="6" t="s">
        <v>21</v>
      </c>
      <c r="C8" s="4" t="s">
        <v>4</v>
      </c>
      <c r="E8" s="48">
        <v>2000000</v>
      </c>
      <c r="F8" s="7"/>
      <c r="G8" s="49">
        <v>250</v>
      </c>
      <c r="H8" s="7"/>
      <c r="I8" s="48">
        <v>500000000</v>
      </c>
      <c r="J8" s="7"/>
      <c r="K8" s="7">
        <v>-63397129</v>
      </c>
      <c r="L8" s="7"/>
      <c r="M8" s="48">
        <v>436602871</v>
      </c>
      <c r="N8" s="7"/>
      <c r="O8" s="48">
        <v>500000000</v>
      </c>
      <c r="P8" s="7"/>
      <c r="Q8" s="7">
        <v>-63397129</v>
      </c>
      <c r="R8" s="7"/>
      <c r="S8" s="7">
        <f t="shared" ref="S8:S12" si="0">O8+Q8</f>
        <v>436602871</v>
      </c>
    </row>
    <row r="9" spans="1:19" x14ac:dyDescent="0.4">
      <c r="A9" s="6" t="s">
        <v>15</v>
      </c>
      <c r="C9" s="4" t="s">
        <v>4</v>
      </c>
      <c r="E9" s="48">
        <v>5000000</v>
      </c>
      <c r="F9" s="7"/>
      <c r="G9" s="49">
        <v>50</v>
      </c>
      <c r="H9" s="7"/>
      <c r="I9" s="48">
        <v>0</v>
      </c>
      <c r="J9" s="7"/>
      <c r="K9" s="7">
        <v>0</v>
      </c>
      <c r="L9" s="7"/>
      <c r="M9" s="48">
        <v>0</v>
      </c>
      <c r="N9" s="7"/>
      <c r="O9" s="48">
        <v>250000000</v>
      </c>
      <c r="P9" s="7"/>
      <c r="Q9" s="7">
        <v>-31698565</v>
      </c>
      <c r="R9" s="7"/>
      <c r="S9" s="7">
        <f t="shared" si="0"/>
        <v>218301435</v>
      </c>
    </row>
    <row r="10" spans="1:19" x14ac:dyDescent="0.4">
      <c r="A10" s="6" t="s">
        <v>19</v>
      </c>
      <c r="C10" s="4" t="s">
        <v>131</v>
      </c>
      <c r="E10" s="48">
        <v>2000000</v>
      </c>
      <c r="F10" s="7"/>
      <c r="G10" s="49">
        <v>150</v>
      </c>
      <c r="H10" s="7"/>
      <c r="I10" s="48">
        <v>0</v>
      </c>
      <c r="J10" s="7"/>
      <c r="K10" s="7">
        <v>0</v>
      </c>
      <c r="L10" s="7"/>
      <c r="M10" s="48">
        <v>0</v>
      </c>
      <c r="N10" s="7"/>
      <c r="O10" s="48">
        <v>300000000</v>
      </c>
      <c r="P10" s="7"/>
      <c r="Q10" s="7">
        <v>-25563910</v>
      </c>
      <c r="R10" s="7"/>
      <c r="S10" s="7">
        <f t="shared" si="0"/>
        <v>274436090</v>
      </c>
    </row>
    <row r="11" spans="1:19" x14ac:dyDescent="0.4">
      <c r="A11" s="6" t="s">
        <v>18</v>
      </c>
      <c r="C11" s="4" t="s">
        <v>132</v>
      </c>
      <c r="E11" s="48">
        <v>3000000</v>
      </c>
      <c r="F11" s="7"/>
      <c r="G11" s="49">
        <v>10</v>
      </c>
      <c r="H11" s="7"/>
      <c r="I11" s="48">
        <v>30000000</v>
      </c>
      <c r="J11" s="7"/>
      <c r="K11" s="7">
        <v>-3990499</v>
      </c>
      <c r="L11" s="7"/>
      <c r="M11" s="48">
        <v>26009501</v>
      </c>
      <c r="N11" s="7"/>
      <c r="O11" s="48">
        <v>30000000</v>
      </c>
      <c r="P11" s="7"/>
      <c r="Q11" s="7">
        <v>-3990499</v>
      </c>
      <c r="R11" s="7"/>
      <c r="S11" s="7">
        <f t="shared" si="0"/>
        <v>26009501</v>
      </c>
    </row>
    <row r="12" spans="1:19" x14ac:dyDescent="0.4">
      <c r="A12" s="9" t="s">
        <v>133</v>
      </c>
      <c r="C12" s="15" t="s">
        <v>134</v>
      </c>
      <c r="E12" s="50">
        <v>150000</v>
      </c>
      <c r="F12" s="7"/>
      <c r="G12" s="51">
        <v>1650</v>
      </c>
      <c r="H12" s="7"/>
      <c r="I12" s="50">
        <v>0</v>
      </c>
      <c r="J12" s="7"/>
      <c r="K12" s="10">
        <v>0</v>
      </c>
      <c r="L12" s="7"/>
      <c r="M12" s="50">
        <v>0</v>
      </c>
      <c r="N12" s="7"/>
      <c r="O12" s="50">
        <v>247500000</v>
      </c>
      <c r="P12" s="7"/>
      <c r="Q12" s="10">
        <v>-18652628</v>
      </c>
      <c r="R12" s="7"/>
      <c r="S12" s="10">
        <f t="shared" si="0"/>
        <v>228847372</v>
      </c>
    </row>
    <row r="13" spans="1:19" s="6" customFormat="1" x14ac:dyDescent="0.4">
      <c r="A13" s="6" t="s">
        <v>152</v>
      </c>
      <c r="E13" s="52"/>
      <c r="F13" s="12"/>
      <c r="G13" s="52"/>
      <c r="H13" s="12"/>
      <c r="I13" s="52">
        <f>SUM(I7:I12)</f>
        <v>530000000</v>
      </c>
      <c r="J13" s="12"/>
      <c r="K13" s="12">
        <f>SUM(K7:K12)</f>
        <v>-67387628</v>
      </c>
      <c r="L13" s="12"/>
      <c r="M13" s="52">
        <f>SUM(M7:M12)</f>
        <v>462612372</v>
      </c>
      <c r="N13" s="12"/>
      <c r="O13" s="52">
        <f>SUM(O7:O12)</f>
        <v>3827500000</v>
      </c>
      <c r="P13" s="12"/>
      <c r="Q13" s="12">
        <f>SUM(Q7:Q12)</f>
        <v>-432521386</v>
      </c>
      <c r="R13" s="12"/>
      <c r="S13" s="12">
        <f>SUM(S7:S12)</f>
        <v>3394978614</v>
      </c>
    </row>
    <row r="14" spans="1:19" x14ac:dyDescent="0.4">
      <c r="O14" s="53"/>
      <c r="Q14" s="20"/>
    </row>
  </sheetData>
  <sheetProtection algorithmName="SHA-512" hashValue="JGbQJ7/gmsYDhSqNrEfhAh7mJ/MGF97yCAXomY387zTWxnBvdt01Cf8EZoc/ttnVpquQSsdx6QL2e1S4ciaUbg==" saltValue="vVdL/oaqDHFEGRLLj3kf3w==" spinCount="100000" sheet="1" objects="1" scenarios="1" selectLockedCells="1" autoFilter="0" selectUnlockedCells="1"/>
  <mergeCells count="16">
    <mergeCell ref="A3:S3"/>
    <mergeCell ref="A2:S2"/>
    <mergeCell ref="A1:S1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rintOptions horizontalCentered="1"/>
  <pageMargins left="0" right="0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rightToLeft="1" view="pageBreakPreview" zoomScale="60" zoomScaleNormal="100" zoomScalePageLayoutView="85" workbookViewId="0">
      <selection sqref="A1:XFD1048576"/>
    </sheetView>
  </sheetViews>
  <sheetFormatPr defaultRowHeight="15.75" x14ac:dyDescent="0.4"/>
  <cols>
    <col min="1" max="1" width="30" style="37" customWidth="1"/>
    <col min="2" max="2" width="1" style="37" customWidth="1"/>
    <col min="3" max="3" width="11.5703125" style="37" bestFit="1" customWidth="1"/>
    <col min="4" max="4" width="1" style="37" customWidth="1"/>
    <col min="5" max="5" width="18.140625" style="37" bestFit="1" customWidth="1"/>
    <col min="6" max="6" width="1" style="37" customWidth="1"/>
    <col min="7" max="7" width="19.42578125" style="37" bestFit="1" customWidth="1"/>
    <col min="8" max="8" width="1" style="37" customWidth="1"/>
    <col min="9" max="9" width="26.28515625" style="37" bestFit="1" customWidth="1"/>
    <col min="10" max="10" width="1" style="37" customWidth="1"/>
    <col min="11" max="11" width="11.5703125" style="37" bestFit="1" customWidth="1"/>
    <col min="12" max="12" width="1" style="37" customWidth="1"/>
    <col min="13" max="13" width="18.28515625" style="37" bestFit="1" customWidth="1"/>
    <col min="14" max="14" width="1" style="37" customWidth="1"/>
    <col min="15" max="15" width="19.42578125" style="37" bestFit="1" customWidth="1"/>
    <col min="16" max="16" width="1" style="37" customWidth="1"/>
    <col min="17" max="17" width="26.28515625" style="37" bestFit="1" customWidth="1"/>
    <col min="18" max="18" width="1" style="37" customWidth="1"/>
    <col min="19" max="19" width="16.7109375" style="37" bestFit="1" customWidth="1"/>
    <col min="20" max="20" width="18.7109375" style="37" bestFit="1" customWidth="1"/>
    <col min="21" max="21" width="15.85546875" style="37" bestFit="1" customWidth="1"/>
    <col min="22" max="16384" width="9.140625" style="37"/>
  </cols>
  <sheetData>
    <row r="1" spans="1:21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21" x14ac:dyDescent="0.4">
      <c r="A2" s="36" t="s">
        <v>105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1" x14ac:dyDescent="0.4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5" spans="1:21" x14ac:dyDescent="0.4">
      <c r="A5" s="38" t="s">
        <v>3</v>
      </c>
      <c r="C5" s="39" t="s">
        <v>107</v>
      </c>
      <c r="D5" s="39" t="s">
        <v>107</v>
      </c>
      <c r="E5" s="39" t="s">
        <v>107</v>
      </c>
      <c r="F5" s="39" t="s">
        <v>107</v>
      </c>
      <c r="G5" s="39" t="s">
        <v>107</v>
      </c>
      <c r="H5" s="39" t="s">
        <v>107</v>
      </c>
      <c r="I5" s="39" t="s">
        <v>107</v>
      </c>
      <c r="K5" s="39" t="s">
        <v>108</v>
      </c>
      <c r="L5" s="39" t="s">
        <v>108</v>
      </c>
      <c r="M5" s="39" t="s">
        <v>108</v>
      </c>
      <c r="N5" s="39" t="s">
        <v>108</v>
      </c>
      <c r="O5" s="39" t="s">
        <v>108</v>
      </c>
      <c r="P5" s="39" t="s">
        <v>108</v>
      </c>
      <c r="Q5" s="39" t="s">
        <v>108</v>
      </c>
    </row>
    <row r="6" spans="1:21" x14ac:dyDescent="0.4">
      <c r="A6" s="39" t="s">
        <v>3</v>
      </c>
      <c r="C6" s="39" t="s">
        <v>7</v>
      </c>
      <c r="E6" s="39" t="s">
        <v>135</v>
      </c>
      <c r="G6" s="39" t="s">
        <v>136</v>
      </c>
      <c r="I6" s="39" t="s">
        <v>137</v>
      </c>
      <c r="K6" s="39" t="s">
        <v>7</v>
      </c>
      <c r="M6" s="39" t="s">
        <v>135</v>
      </c>
      <c r="O6" s="39" t="s">
        <v>136</v>
      </c>
      <c r="Q6" s="39" t="s">
        <v>137</v>
      </c>
    </row>
    <row r="7" spans="1:21" x14ac:dyDescent="0.4">
      <c r="A7" s="40" t="s">
        <v>20</v>
      </c>
      <c r="C7" s="41">
        <v>0</v>
      </c>
      <c r="D7" s="41"/>
      <c r="E7" s="41">
        <v>0</v>
      </c>
      <c r="F7" s="41"/>
      <c r="G7" s="41">
        <v>1675131687794</v>
      </c>
      <c r="H7" s="41"/>
      <c r="I7" s="41">
        <f>E7-G7</f>
        <v>-1675131687794</v>
      </c>
      <c r="J7" s="41"/>
      <c r="K7" s="41">
        <v>0</v>
      </c>
      <c r="L7" s="41"/>
      <c r="M7" s="41">
        <v>0</v>
      </c>
      <c r="N7" s="41"/>
      <c r="O7" s="41">
        <v>1512805755794</v>
      </c>
      <c r="P7" s="41"/>
      <c r="Q7" s="41">
        <f>M7-O7</f>
        <v>-1512805755794</v>
      </c>
      <c r="S7" s="42"/>
      <c r="T7" s="41"/>
    </row>
    <row r="8" spans="1:21" x14ac:dyDescent="0.4">
      <c r="A8" s="40" t="s">
        <v>18</v>
      </c>
      <c r="C8" s="41">
        <v>3000000</v>
      </c>
      <c r="D8" s="41"/>
      <c r="E8" s="41">
        <v>18244793700</v>
      </c>
      <c r="F8" s="41"/>
      <c r="G8" s="41">
        <v>24469079362</v>
      </c>
      <c r="H8" s="41"/>
      <c r="I8" s="41">
        <f t="shared" ref="I8:I21" si="0">E8-G8</f>
        <v>-6224285662</v>
      </c>
      <c r="J8" s="41"/>
      <c r="K8" s="41">
        <v>3000000</v>
      </c>
      <c r="L8" s="41"/>
      <c r="M8" s="41">
        <v>18244793700</v>
      </c>
      <c r="N8" s="41"/>
      <c r="O8" s="41">
        <v>9176646745</v>
      </c>
      <c r="P8" s="41"/>
      <c r="Q8" s="41">
        <f t="shared" ref="Q8:Q21" si="1">M8-O8</f>
        <v>9068146955</v>
      </c>
      <c r="T8" s="41"/>
    </row>
    <row r="9" spans="1:21" x14ac:dyDescent="0.4">
      <c r="A9" s="40" t="s">
        <v>22</v>
      </c>
      <c r="C9" s="41">
        <v>0</v>
      </c>
      <c r="D9" s="41"/>
      <c r="E9" s="41">
        <v>0</v>
      </c>
      <c r="F9" s="41"/>
      <c r="G9" s="41">
        <v>97733977837</v>
      </c>
      <c r="H9" s="41"/>
      <c r="I9" s="41">
        <f t="shared" si="0"/>
        <v>-97733977837</v>
      </c>
      <c r="J9" s="41"/>
      <c r="K9" s="41">
        <v>0</v>
      </c>
      <c r="L9" s="41"/>
      <c r="M9" s="41">
        <v>0</v>
      </c>
      <c r="N9" s="41"/>
      <c r="O9" s="41">
        <v>100501701718</v>
      </c>
      <c r="P9" s="41"/>
      <c r="Q9" s="41">
        <f t="shared" si="1"/>
        <v>-100501701718</v>
      </c>
      <c r="S9" s="42"/>
      <c r="T9" s="41"/>
      <c r="U9" s="42"/>
    </row>
    <row r="10" spans="1:21" x14ac:dyDescent="0.4">
      <c r="A10" s="40" t="s">
        <v>16</v>
      </c>
      <c r="C10" s="41">
        <v>0</v>
      </c>
      <c r="D10" s="41"/>
      <c r="E10" s="41">
        <v>0</v>
      </c>
      <c r="F10" s="41"/>
      <c r="G10" s="41">
        <v>244390514219</v>
      </c>
      <c r="H10" s="41"/>
      <c r="I10" s="41">
        <f t="shared" si="0"/>
        <v>-244390514219</v>
      </c>
      <c r="J10" s="41"/>
      <c r="K10" s="41">
        <v>0</v>
      </c>
      <c r="L10" s="41"/>
      <c r="M10" s="41">
        <v>0</v>
      </c>
      <c r="N10" s="41"/>
      <c r="O10" s="41">
        <v>170024111719</v>
      </c>
      <c r="P10" s="41"/>
      <c r="Q10" s="41">
        <f t="shared" si="1"/>
        <v>-170024111719</v>
      </c>
      <c r="S10" s="42"/>
      <c r="T10" s="41"/>
    </row>
    <row r="11" spans="1:21" x14ac:dyDescent="0.4">
      <c r="A11" s="40" t="s">
        <v>15</v>
      </c>
      <c r="C11" s="41">
        <v>6500000</v>
      </c>
      <c r="D11" s="41"/>
      <c r="E11" s="41">
        <v>73659105000</v>
      </c>
      <c r="F11" s="41"/>
      <c r="G11" s="41">
        <v>170267355718</v>
      </c>
      <c r="H11" s="41"/>
      <c r="I11" s="41">
        <f t="shared" si="0"/>
        <v>-96608250718</v>
      </c>
      <c r="J11" s="41"/>
      <c r="K11" s="41">
        <v>6500000</v>
      </c>
      <c r="L11" s="41"/>
      <c r="M11" s="41">
        <v>73659105000</v>
      </c>
      <c r="N11" s="41"/>
      <c r="O11" s="41">
        <v>18612122958</v>
      </c>
      <c r="P11" s="41"/>
      <c r="Q11" s="41">
        <f t="shared" si="1"/>
        <v>55046982042</v>
      </c>
      <c r="S11" s="42"/>
      <c r="T11" s="41"/>
      <c r="U11" s="41"/>
    </row>
    <row r="12" spans="1:21" x14ac:dyDescent="0.4">
      <c r="A12" s="40" t="s">
        <v>21</v>
      </c>
      <c r="C12" s="41">
        <v>2000000</v>
      </c>
      <c r="D12" s="41"/>
      <c r="E12" s="41">
        <v>53738343000</v>
      </c>
      <c r="F12" s="41"/>
      <c r="G12" s="41">
        <v>73863294750</v>
      </c>
      <c r="H12" s="41"/>
      <c r="I12" s="41">
        <f t="shared" si="0"/>
        <v>-20124951750</v>
      </c>
      <c r="J12" s="41"/>
      <c r="K12" s="41">
        <v>2000000</v>
      </c>
      <c r="L12" s="41"/>
      <c r="M12" s="41">
        <v>53738343000</v>
      </c>
      <c r="N12" s="41"/>
      <c r="O12" s="41">
        <v>13471361000</v>
      </c>
      <c r="P12" s="41"/>
      <c r="Q12" s="41">
        <f t="shared" si="1"/>
        <v>40266982000</v>
      </c>
      <c r="T12" s="41"/>
    </row>
    <row r="13" spans="1:21" x14ac:dyDescent="0.4">
      <c r="A13" s="40" t="s">
        <v>17</v>
      </c>
      <c r="C13" s="41">
        <v>10000000</v>
      </c>
      <c r="D13" s="41"/>
      <c r="E13" s="41">
        <v>55666800000</v>
      </c>
      <c r="F13" s="41"/>
      <c r="G13" s="41">
        <v>92111848172</v>
      </c>
      <c r="H13" s="41"/>
      <c r="I13" s="41">
        <f t="shared" si="0"/>
        <v>-36445048172</v>
      </c>
      <c r="J13" s="41"/>
      <c r="K13" s="41">
        <v>10000000</v>
      </c>
      <c r="L13" s="41"/>
      <c r="M13" s="41">
        <v>55666800000</v>
      </c>
      <c r="N13" s="41"/>
      <c r="O13" s="41">
        <v>19807446302</v>
      </c>
      <c r="P13" s="41"/>
      <c r="Q13" s="41">
        <f t="shared" si="1"/>
        <v>35859353698</v>
      </c>
      <c r="T13" s="41"/>
    </row>
    <row r="14" spans="1:21" x14ac:dyDescent="0.4">
      <c r="A14" s="40" t="s">
        <v>138</v>
      </c>
      <c r="C14" s="41">
        <v>0</v>
      </c>
      <c r="D14" s="41"/>
      <c r="E14" s="41">
        <v>0</v>
      </c>
      <c r="F14" s="41"/>
      <c r="G14" s="41">
        <v>0</v>
      </c>
      <c r="H14" s="41"/>
      <c r="I14" s="41">
        <f t="shared" si="0"/>
        <v>0</v>
      </c>
      <c r="J14" s="41"/>
      <c r="K14" s="41">
        <v>0</v>
      </c>
      <c r="L14" s="41"/>
      <c r="M14" s="41">
        <v>0</v>
      </c>
      <c r="N14" s="41"/>
      <c r="O14" s="41">
        <v>88851629628</v>
      </c>
      <c r="P14" s="41"/>
      <c r="Q14" s="41">
        <f t="shared" si="1"/>
        <v>-88851629628</v>
      </c>
      <c r="S14" s="42"/>
      <c r="T14" s="41"/>
    </row>
    <row r="15" spans="1:21" x14ac:dyDescent="0.4">
      <c r="A15" s="40" t="s">
        <v>139</v>
      </c>
      <c r="C15" s="41">
        <v>0</v>
      </c>
      <c r="D15" s="41"/>
      <c r="E15" s="41">
        <v>0</v>
      </c>
      <c r="F15" s="41"/>
      <c r="G15" s="41">
        <v>0</v>
      </c>
      <c r="H15" s="41"/>
      <c r="I15" s="41">
        <f t="shared" si="0"/>
        <v>0</v>
      </c>
      <c r="J15" s="41"/>
      <c r="K15" s="41">
        <v>0</v>
      </c>
      <c r="L15" s="41"/>
      <c r="M15" s="41">
        <v>0</v>
      </c>
      <c r="N15" s="41"/>
      <c r="O15" s="41">
        <v>3263720833</v>
      </c>
      <c r="P15" s="41"/>
      <c r="Q15" s="41">
        <f t="shared" si="1"/>
        <v>-3263720833</v>
      </c>
      <c r="S15" s="42"/>
      <c r="T15" s="41"/>
    </row>
    <row r="16" spans="1:21" x14ac:dyDescent="0.4">
      <c r="A16" s="40" t="s">
        <v>39</v>
      </c>
      <c r="C16" s="41">
        <v>910000</v>
      </c>
      <c r="D16" s="41"/>
      <c r="E16" s="41">
        <v>799994223761</v>
      </c>
      <c r="F16" s="41"/>
      <c r="G16" s="41">
        <v>863803231281</v>
      </c>
      <c r="H16" s="41"/>
      <c r="I16" s="41">
        <f t="shared" si="0"/>
        <v>-63809007520</v>
      </c>
      <c r="J16" s="41"/>
      <c r="K16" s="41">
        <v>910000</v>
      </c>
      <c r="L16" s="41"/>
      <c r="M16" s="41">
        <v>799994223761</v>
      </c>
      <c r="N16" s="41"/>
      <c r="O16" s="41">
        <v>910219312500</v>
      </c>
      <c r="P16" s="41"/>
      <c r="Q16" s="41">
        <f t="shared" si="1"/>
        <v>-110225088739</v>
      </c>
      <c r="T16" s="41"/>
    </row>
    <row r="17" spans="1:20" x14ac:dyDescent="0.4">
      <c r="A17" s="40" t="s">
        <v>141</v>
      </c>
      <c r="C17" s="41">
        <v>500000</v>
      </c>
      <c r="D17" s="41"/>
      <c r="E17" s="41">
        <v>477413453125</v>
      </c>
      <c r="F17" s="41"/>
      <c r="G17" s="41">
        <v>477586546860</v>
      </c>
      <c r="H17" s="41"/>
      <c r="I17" s="41">
        <f t="shared" si="0"/>
        <v>-173093735</v>
      </c>
      <c r="J17" s="41"/>
      <c r="K17" s="41">
        <v>500000</v>
      </c>
      <c r="L17" s="41"/>
      <c r="M17" s="41">
        <v>477413453125</v>
      </c>
      <c r="N17" s="41"/>
      <c r="O17" s="41">
        <v>477586546860</v>
      </c>
      <c r="P17" s="41"/>
      <c r="Q17" s="41">
        <f t="shared" si="1"/>
        <v>-173093735</v>
      </c>
      <c r="T17" s="41"/>
    </row>
    <row r="18" spans="1:20" x14ac:dyDescent="0.4">
      <c r="A18" s="40" t="s">
        <v>142</v>
      </c>
      <c r="C18" s="41">
        <v>2500</v>
      </c>
      <c r="D18" s="41"/>
      <c r="E18" s="41">
        <v>2604527843</v>
      </c>
      <c r="F18" s="41"/>
      <c r="G18" s="41">
        <v>2499796829</v>
      </c>
      <c r="H18" s="41"/>
      <c r="I18" s="41">
        <f t="shared" si="0"/>
        <v>104731014</v>
      </c>
      <c r="J18" s="41"/>
      <c r="K18" s="41">
        <v>2500</v>
      </c>
      <c r="L18" s="41"/>
      <c r="M18" s="41">
        <v>2604527843</v>
      </c>
      <c r="N18" s="41"/>
      <c r="O18" s="41">
        <v>2436961920</v>
      </c>
      <c r="P18" s="41"/>
      <c r="Q18" s="41">
        <f t="shared" si="1"/>
        <v>167565923</v>
      </c>
      <c r="T18" s="41"/>
    </row>
    <row r="19" spans="1:20" x14ac:dyDescent="0.4">
      <c r="A19" s="40" t="s">
        <v>143</v>
      </c>
      <c r="C19" s="41">
        <v>0</v>
      </c>
      <c r="D19" s="41"/>
      <c r="E19" s="41">
        <v>0</v>
      </c>
      <c r="F19" s="41"/>
      <c r="G19" s="41">
        <v>0</v>
      </c>
      <c r="H19" s="41"/>
      <c r="I19" s="41">
        <f t="shared" si="0"/>
        <v>0</v>
      </c>
      <c r="J19" s="41"/>
      <c r="K19" s="41">
        <v>401500</v>
      </c>
      <c r="L19" s="41"/>
      <c r="M19" s="41">
        <v>329170728489</v>
      </c>
      <c r="N19" s="41"/>
      <c r="O19" s="41">
        <v>397161449437</v>
      </c>
      <c r="P19" s="41"/>
      <c r="Q19" s="41">
        <f t="shared" si="1"/>
        <v>-67990720948</v>
      </c>
      <c r="T19" s="41"/>
    </row>
    <row r="20" spans="1:20" x14ac:dyDescent="0.4">
      <c r="A20" s="40" t="s">
        <v>45</v>
      </c>
      <c r="C20" s="41">
        <v>0</v>
      </c>
      <c r="D20" s="41"/>
      <c r="E20" s="41">
        <v>0</v>
      </c>
      <c r="F20" s="41"/>
      <c r="G20" s="41">
        <v>0</v>
      </c>
      <c r="H20" s="41"/>
      <c r="I20" s="41">
        <f t="shared" si="0"/>
        <v>0</v>
      </c>
      <c r="J20" s="41"/>
      <c r="K20" s="41">
        <v>788029</v>
      </c>
      <c r="L20" s="41"/>
      <c r="M20" s="41">
        <v>677582105979</v>
      </c>
      <c r="N20" s="41"/>
      <c r="O20" s="41">
        <v>755103457883</v>
      </c>
      <c r="P20" s="41"/>
      <c r="Q20" s="41">
        <f t="shared" si="1"/>
        <v>-77521351904</v>
      </c>
      <c r="T20" s="41"/>
    </row>
    <row r="21" spans="1:20" x14ac:dyDescent="0.4">
      <c r="A21" s="43" t="s">
        <v>32</v>
      </c>
      <c r="C21" s="44">
        <v>0</v>
      </c>
      <c r="D21" s="41"/>
      <c r="E21" s="44">
        <v>0</v>
      </c>
      <c r="F21" s="41"/>
      <c r="G21" s="44">
        <v>0</v>
      </c>
      <c r="H21" s="41"/>
      <c r="I21" s="44">
        <f t="shared" si="0"/>
        <v>0</v>
      </c>
      <c r="J21" s="41"/>
      <c r="K21" s="44">
        <v>150000</v>
      </c>
      <c r="L21" s="41"/>
      <c r="M21" s="44">
        <v>131976075000</v>
      </c>
      <c r="N21" s="41"/>
      <c r="O21" s="44">
        <v>144000000000</v>
      </c>
      <c r="P21" s="41"/>
      <c r="Q21" s="44">
        <f t="shared" si="1"/>
        <v>-12023925000</v>
      </c>
      <c r="T21" s="41"/>
    </row>
    <row r="22" spans="1:20" x14ac:dyDescent="0.4">
      <c r="A22" s="40" t="s">
        <v>152</v>
      </c>
      <c r="C22" s="41"/>
      <c r="D22" s="41"/>
      <c r="E22" s="45">
        <f>SUM(E7:E21)</f>
        <v>1481321246429</v>
      </c>
      <c r="F22" s="45"/>
      <c r="G22" s="45">
        <f>SUM(G7:G21)</f>
        <v>3721857332822</v>
      </c>
      <c r="H22" s="45"/>
      <c r="I22" s="45">
        <f>SUM(I7:I21)</f>
        <v>-2240536086393</v>
      </c>
      <c r="J22" s="45"/>
      <c r="K22" s="45"/>
      <c r="L22" s="45"/>
      <c r="M22" s="45">
        <f>SUM(M7:M21)</f>
        <v>2620050155897</v>
      </c>
      <c r="N22" s="45"/>
      <c r="O22" s="45">
        <f>SUM(O7:O21)</f>
        <v>4623022225297</v>
      </c>
      <c r="P22" s="45"/>
      <c r="Q22" s="45">
        <f>SUM(Q7:Q21)</f>
        <v>-2002972069400</v>
      </c>
      <c r="S22" s="42"/>
    </row>
    <row r="23" spans="1:20" x14ac:dyDescent="0.4">
      <c r="Q23" s="42"/>
    </row>
    <row r="24" spans="1:20" x14ac:dyDescent="0.4">
      <c r="I24" s="46"/>
    </row>
    <row r="25" spans="1:20" x14ac:dyDescent="0.4">
      <c r="I25" s="42"/>
      <c r="Q25" s="42"/>
    </row>
    <row r="26" spans="1:20" x14ac:dyDescent="0.4">
      <c r="I26" s="47"/>
      <c r="Q26" s="42"/>
    </row>
    <row r="27" spans="1:20" x14ac:dyDescent="0.4">
      <c r="I27" s="41"/>
      <c r="Q27" s="41"/>
    </row>
  </sheetData>
  <sheetProtection algorithmName="SHA-512" hashValue="iNgqOiEOT153kAmkNCCkChznOyMWRVVkJ8TFZeYkwFDlPLgGQWgLSRYfEu4oMVeIgE5R/6Q8LhsX0LMKYe2pbQ==" saltValue="/XbMCyLBeHQZZGTse2Z1xw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rightToLeft="1" view="pageBreakPreview" zoomScale="60" zoomScaleNormal="100" workbookViewId="0">
      <selection sqref="A1:XFD1048576"/>
    </sheetView>
  </sheetViews>
  <sheetFormatPr defaultRowHeight="15.75" x14ac:dyDescent="0.4"/>
  <cols>
    <col min="1" max="1" width="27.42578125" style="24" bestFit="1" customWidth="1"/>
    <col min="2" max="2" width="1" style="24" customWidth="1"/>
    <col min="3" max="3" width="11" style="24" customWidth="1"/>
    <col min="4" max="4" width="0.85546875" style="24" customWidth="1"/>
    <col min="5" max="5" width="17.28515625" style="24" bestFit="1" customWidth="1"/>
    <col min="6" max="6" width="0.85546875" style="24" customWidth="1"/>
    <col min="7" max="7" width="18.7109375" style="24" customWidth="1"/>
    <col min="8" max="8" width="0.7109375" style="24" customWidth="1"/>
    <col min="9" max="9" width="21.85546875" style="24" customWidth="1"/>
    <col min="10" max="10" width="1" style="24" customWidth="1"/>
    <col min="11" max="11" width="11" style="24" bestFit="1" customWidth="1"/>
    <col min="12" max="12" width="1" style="24" customWidth="1"/>
    <col min="13" max="13" width="19.42578125" style="24" bestFit="1" customWidth="1"/>
    <col min="14" max="14" width="1" style="24" customWidth="1"/>
    <col min="15" max="15" width="18.140625" style="24" bestFit="1" customWidth="1"/>
    <col min="16" max="16" width="1" style="24" customWidth="1"/>
    <col min="17" max="17" width="21.85546875" style="24" bestFit="1" customWidth="1"/>
    <col min="18" max="18" width="1" style="24" customWidth="1"/>
    <col min="19" max="19" width="17.5703125" style="25" bestFit="1" customWidth="1"/>
    <col min="20" max="20" width="9.140625" style="25"/>
    <col min="21" max="16384" width="9.140625" style="24"/>
  </cols>
  <sheetData>
    <row r="1" spans="1:20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0" x14ac:dyDescent="0.4">
      <c r="A2" s="23" t="s">
        <v>105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x14ac:dyDescent="0.4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0" s="26" customFormat="1" x14ac:dyDescent="0.4">
      <c r="S4" s="25"/>
      <c r="T4" s="25"/>
    </row>
    <row r="5" spans="1:20" x14ac:dyDescent="0.4">
      <c r="A5" s="27" t="s">
        <v>3</v>
      </c>
      <c r="C5" s="28" t="s">
        <v>107</v>
      </c>
      <c r="D5" s="28" t="s">
        <v>107</v>
      </c>
      <c r="E5" s="28" t="s">
        <v>107</v>
      </c>
      <c r="F5" s="28" t="s">
        <v>107</v>
      </c>
      <c r="G5" s="28" t="s">
        <v>107</v>
      </c>
      <c r="H5" s="28" t="s">
        <v>107</v>
      </c>
      <c r="I5" s="28" t="s">
        <v>107</v>
      </c>
      <c r="K5" s="28" t="s">
        <v>108</v>
      </c>
      <c r="L5" s="28" t="s">
        <v>108</v>
      </c>
      <c r="M5" s="28" t="s">
        <v>108</v>
      </c>
      <c r="N5" s="28" t="s">
        <v>108</v>
      </c>
      <c r="O5" s="28" t="s">
        <v>108</v>
      </c>
      <c r="P5" s="28" t="s">
        <v>108</v>
      </c>
      <c r="Q5" s="28" t="s">
        <v>108</v>
      </c>
    </row>
    <row r="6" spans="1:20" x14ac:dyDescent="0.4">
      <c r="A6" s="28" t="s">
        <v>3</v>
      </c>
      <c r="C6" s="28" t="s">
        <v>7</v>
      </c>
      <c r="E6" s="28" t="s">
        <v>135</v>
      </c>
      <c r="G6" s="28" t="s">
        <v>136</v>
      </c>
      <c r="I6" s="28" t="s">
        <v>144</v>
      </c>
      <c r="K6" s="28" t="s">
        <v>7</v>
      </c>
      <c r="M6" s="28" t="s">
        <v>135</v>
      </c>
      <c r="O6" s="28" t="s">
        <v>136</v>
      </c>
      <c r="Q6" s="28" t="s">
        <v>144</v>
      </c>
    </row>
    <row r="7" spans="1:20" x14ac:dyDescent="0.4">
      <c r="A7" s="24" t="s">
        <v>22</v>
      </c>
      <c r="C7" s="29">
        <v>12000000</v>
      </c>
      <c r="D7" s="29"/>
      <c r="E7" s="29">
        <v>85902906806</v>
      </c>
      <c r="F7" s="29"/>
      <c r="G7" s="29">
        <v>97762833750</v>
      </c>
      <c r="H7" s="29"/>
      <c r="I7" s="29">
        <f t="shared" ref="I7:I21" si="0">E7-G7</f>
        <v>-11859926944</v>
      </c>
      <c r="J7" s="29"/>
      <c r="K7" s="29">
        <v>14945390</v>
      </c>
      <c r="L7" s="29"/>
      <c r="M7" s="29">
        <v>135899458987</v>
      </c>
      <c r="N7" s="29"/>
      <c r="O7" s="29">
        <v>72084694200</v>
      </c>
      <c r="P7" s="29"/>
      <c r="Q7" s="29">
        <f>M7-O7</f>
        <v>63814764787</v>
      </c>
    </row>
    <row r="8" spans="1:20" x14ac:dyDescent="0.4">
      <c r="A8" s="24" t="s">
        <v>17</v>
      </c>
      <c r="C8" s="29">
        <v>8000000</v>
      </c>
      <c r="D8" s="29"/>
      <c r="E8" s="29">
        <v>49465577511</v>
      </c>
      <c r="F8" s="29"/>
      <c r="G8" s="29">
        <v>8578309078</v>
      </c>
      <c r="H8" s="29"/>
      <c r="I8" s="29">
        <f t="shared" si="0"/>
        <v>40887268433</v>
      </c>
      <c r="J8" s="29"/>
      <c r="K8" s="29">
        <v>13401528</v>
      </c>
      <c r="L8" s="29"/>
      <c r="M8" s="29">
        <v>81192639590</v>
      </c>
      <c r="N8" s="29"/>
      <c r="O8" s="29">
        <v>17096445287</v>
      </c>
      <c r="P8" s="29"/>
      <c r="Q8" s="29">
        <f t="shared" ref="Q8:Q20" si="1">M8-O8</f>
        <v>64096194303</v>
      </c>
    </row>
    <row r="9" spans="1:20" x14ac:dyDescent="0.4">
      <c r="A9" s="24" t="s">
        <v>16</v>
      </c>
      <c r="C9" s="29">
        <v>10000000</v>
      </c>
      <c r="D9" s="29"/>
      <c r="E9" s="29">
        <v>37112639508</v>
      </c>
      <c r="F9" s="29"/>
      <c r="G9" s="29">
        <v>44015926251</v>
      </c>
      <c r="H9" s="29"/>
      <c r="I9" s="29">
        <f t="shared" si="0"/>
        <v>-6903286743</v>
      </c>
      <c r="J9" s="29"/>
      <c r="K9" s="29">
        <v>10000000</v>
      </c>
      <c r="L9" s="29"/>
      <c r="M9" s="29">
        <v>37112639508</v>
      </c>
      <c r="N9" s="29"/>
      <c r="O9" s="29">
        <v>6832725001</v>
      </c>
      <c r="P9" s="29"/>
      <c r="Q9" s="29">
        <f t="shared" si="1"/>
        <v>30279914507</v>
      </c>
    </row>
    <row r="10" spans="1:20" x14ac:dyDescent="0.4">
      <c r="A10" s="24" t="s">
        <v>20</v>
      </c>
      <c r="C10" s="29">
        <v>10000000</v>
      </c>
      <c r="D10" s="29"/>
      <c r="E10" s="29">
        <v>320978747574</v>
      </c>
      <c r="F10" s="29"/>
      <c r="G10" s="29">
        <v>142122756002</v>
      </c>
      <c r="H10" s="29"/>
      <c r="I10" s="29">
        <f t="shared" si="0"/>
        <v>178855991572</v>
      </c>
      <c r="J10" s="29"/>
      <c r="K10" s="29">
        <v>10000000</v>
      </c>
      <c r="L10" s="29"/>
      <c r="M10" s="29">
        <v>320978747574</v>
      </c>
      <c r="N10" s="29"/>
      <c r="O10" s="29">
        <v>60959790002</v>
      </c>
      <c r="P10" s="29"/>
      <c r="Q10" s="29">
        <f t="shared" si="1"/>
        <v>260018957572</v>
      </c>
    </row>
    <row r="11" spans="1:20" x14ac:dyDescent="0.4">
      <c r="A11" s="24" t="s">
        <v>18</v>
      </c>
      <c r="C11" s="29">
        <v>0</v>
      </c>
      <c r="D11" s="29"/>
      <c r="E11" s="29">
        <v>0</v>
      </c>
      <c r="F11" s="29"/>
      <c r="G11" s="29">
        <v>0</v>
      </c>
      <c r="H11" s="29"/>
      <c r="I11" s="29">
        <f t="shared" si="0"/>
        <v>0</v>
      </c>
      <c r="J11" s="29"/>
      <c r="K11" s="29">
        <v>2937432</v>
      </c>
      <c r="L11" s="29"/>
      <c r="M11" s="29">
        <v>18939388976</v>
      </c>
      <c r="N11" s="29"/>
      <c r="O11" s="29">
        <v>8985258610</v>
      </c>
      <c r="P11" s="29"/>
      <c r="Q11" s="29">
        <f t="shared" si="1"/>
        <v>9954130366</v>
      </c>
    </row>
    <row r="12" spans="1:20" x14ac:dyDescent="0.4">
      <c r="A12" s="24" t="s">
        <v>139</v>
      </c>
      <c r="C12" s="29">
        <v>0</v>
      </c>
      <c r="D12" s="29"/>
      <c r="E12" s="29">
        <v>0</v>
      </c>
      <c r="F12" s="29"/>
      <c r="G12" s="29">
        <v>0</v>
      </c>
      <c r="H12" s="29"/>
      <c r="I12" s="29">
        <f t="shared" si="0"/>
        <v>0</v>
      </c>
      <c r="J12" s="29"/>
      <c r="K12" s="29">
        <v>232127</v>
      </c>
      <c r="L12" s="29"/>
      <c r="M12" s="29">
        <v>4216029478</v>
      </c>
      <c r="N12" s="29"/>
      <c r="O12" s="29">
        <v>2005554995</v>
      </c>
      <c r="P12" s="29"/>
      <c r="Q12" s="29">
        <f t="shared" si="1"/>
        <v>2210474483</v>
      </c>
    </row>
    <row r="13" spans="1:20" x14ac:dyDescent="0.4">
      <c r="A13" s="24" t="s">
        <v>15</v>
      </c>
      <c r="C13" s="29">
        <v>0</v>
      </c>
      <c r="D13" s="29"/>
      <c r="E13" s="29">
        <v>0</v>
      </c>
      <c r="F13" s="29"/>
      <c r="G13" s="29">
        <v>0</v>
      </c>
      <c r="H13" s="29"/>
      <c r="I13" s="29">
        <f t="shared" si="0"/>
        <v>0</v>
      </c>
      <c r="J13" s="29"/>
      <c r="K13" s="29">
        <v>4900000</v>
      </c>
      <c r="L13" s="29"/>
      <c r="M13" s="29">
        <v>67653373537</v>
      </c>
      <c r="N13" s="29"/>
      <c r="O13" s="29">
        <v>11288475792</v>
      </c>
      <c r="P13" s="29"/>
      <c r="Q13" s="29">
        <f t="shared" si="1"/>
        <v>56364897745</v>
      </c>
    </row>
    <row r="14" spans="1:20" x14ac:dyDescent="0.4">
      <c r="A14" s="24" t="s">
        <v>133</v>
      </c>
      <c r="C14" s="29">
        <v>0</v>
      </c>
      <c r="D14" s="29"/>
      <c r="E14" s="29">
        <v>0</v>
      </c>
      <c r="F14" s="29"/>
      <c r="G14" s="29">
        <v>0</v>
      </c>
      <c r="H14" s="29"/>
      <c r="I14" s="29">
        <f t="shared" si="0"/>
        <v>0</v>
      </c>
      <c r="J14" s="29"/>
      <c r="K14" s="29">
        <v>150000</v>
      </c>
      <c r="L14" s="29"/>
      <c r="M14" s="29">
        <v>6560455876</v>
      </c>
      <c r="N14" s="29"/>
      <c r="O14" s="29">
        <v>3027342787</v>
      </c>
      <c r="P14" s="29"/>
      <c r="Q14" s="29">
        <f t="shared" si="1"/>
        <v>3533113089</v>
      </c>
    </row>
    <row r="15" spans="1:20" x14ac:dyDescent="0.4">
      <c r="A15" s="24" t="s">
        <v>138</v>
      </c>
      <c r="C15" s="29">
        <v>0</v>
      </c>
      <c r="D15" s="29"/>
      <c r="E15" s="29">
        <v>0</v>
      </c>
      <c r="F15" s="29"/>
      <c r="G15" s="29">
        <v>0</v>
      </c>
      <c r="H15" s="29"/>
      <c r="I15" s="29">
        <f t="shared" si="0"/>
        <v>0</v>
      </c>
      <c r="J15" s="29"/>
      <c r="K15" s="29">
        <v>400000</v>
      </c>
      <c r="L15" s="29"/>
      <c r="M15" s="29">
        <v>49957548934</v>
      </c>
      <c r="N15" s="29"/>
      <c r="O15" s="29">
        <v>29945556100</v>
      </c>
      <c r="P15" s="29"/>
      <c r="Q15" s="29">
        <f t="shared" si="1"/>
        <v>20011992834</v>
      </c>
    </row>
    <row r="16" spans="1:20" x14ac:dyDescent="0.4">
      <c r="A16" s="24" t="s">
        <v>140</v>
      </c>
      <c r="C16" s="29">
        <v>0</v>
      </c>
      <c r="D16" s="29"/>
      <c r="E16" s="29">
        <v>0</v>
      </c>
      <c r="F16" s="29"/>
      <c r="G16" s="29">
        <v>0</v>
      </c>
      <c r="H16" s="29"/>
      <c r="I16" s="29">
        <f t="shared" si="0"/>
        <v>0</v>
      </c>
      <c r="J16" s="29"/>
      <c r="K16" s="29">
        <v>1400000</v>
      </c>
      <c r="L16" s="29"/>
      <c r="M16" s="29">
        <v>85175959157</v>
      </c>
      <c r="N16" s="29"/>
      <c r="O16" s="29">
        <v>96765843650</v>
      </c>
      <c r="P16" s="29"/>
      <c r="Q16" s="29">
        <f t="shared" si="1"/>
        <v>-11589884493</v>
      </c>
    </row>
    <row r="17" spans="1:20" x14ac:dyDescent="0.4">
      <c r="A17" s="24" t="s">
        <v>117</v>
      </c>
      <c r="C17" s="29">
        <v>0</v>
      </c>
      <c r="D17" s="29"/>
      <c r="E17" s="29">
        <v>0</v>
      </c>
      <c r="F17" s="29"/>
      <c r="G17" s="29">
        <v>0</v>
      </c>
      <c r="H17" s="29"/>
      <c r="I17" s="29">
        <f t="shared" si="0"/>
        <v>0</v>
      </c>
      <c r="J17" s="29"/>
      <c r="K17" s="29">
        <v>20728</v>
      </c>
      <c r="L17" s="29"/>
      <c r="M17" s="29">
        <v>19895273329</v>
      </c>
      <c r="N17" s="29"/>
      <c r="O17" s="29">
        <v>20195147895</v>
      </c>
      <c r="P17" s="29"/>
      <c r="Q17" s="29">
        <f t="shared" si="1"/>
        <v>-299874566</v>
      </c>
    </row>
    <row r="18" spans="1:20" x14ac:dyDescent="0.4">
      <c r="A18" s="24" t="s">
        <v>115</v>
      </c>
      <c r="C18" s="29">
        <v>0</v>
      </c>
      <c r="D18" s="29"/>
      <c r="E18" s="29">
        <v>0</v>
      </c>
      <c r="F18" s="29"/>
      <c r="G18" s="29">
        <v>0</v>
      </c>
      <c r="H18" s="29"/>
      <c r="I18" s="29">
        <f t="shared" si="0"/>
        <v>0</v>
      </c>
      <c r="J18" s="29"/>
      <c r="K18" s="29">
        <v>51880</v>
      </c>
      <c r="L18" s="29"/>
      <c r="M18" s="29">
        <v>51842387000</v>
      </c>
      <c r="N18" s="29"/>
      <c r="O18" s="29">
        <v>50805539260</v>
      </c>
      <c r="P18" s="29"/>
      <c r="Q18" s="29">
        <f t="shared" si="1"/>
        <v>1036847740</v>
      </c>
    </row>
    <row r="19" spans="1:20" x14ac:dyDescent="0.4">
      <c r="A19" s="24" t="s">
        <v>145</v>
      </c>
      <c r="C19" s="29">
        <v>0</v>
      </c>
      <c r="D19" s="29"/>
      <c r="E19" s="29">
        <v>0</v>
      </c>
      <c r="F19" s="29"/>
      <c r="G19" s="29">
        <v>0</v>
      </c>
      <c r="H19" s="29"/>
      <c r="I19" s="29">
        <f t="shared" si="0"/>
        <v>0</v>
      </c>
      <c r="J19" s="29"/>
      <c r="K19" s="29">
        <v>1716150</v>
      </c>
      <c r="L19" s="29"/>
      <c r="M19" s="29">
        <v>488550823669</v>
      </c>
      <c r="N19" s="29"/>
      <c r="O19" s="29">
        <v>474820949700</v>
      </c>
      <c r="P19" s="29"/>
      <c r="Q19" s="29">
        <f t="shared" si="1"/>
        <v>13729873969</v>
      </c>
    </row>
    <row r="20" spans="1:20" x14ac:dyDescent="0.4">
      <c r="A20" s="24" t="s">
        <v>146</v>
      </c>
      <c r="C20" s="29">
        <v>0</v>
      </c>
      <c r="D20" s="29"/>
      <c r="E20" s="29">
        <v>0</v>
      </c>
      <c r="F20" s="29"/>
      <c r="G20" s="29">
        <v>0</v>
      </c>
      <c r="H20" s="29"/>
      <c r="I20" s="29">
        <f t="shared" si="0"/>
        <v>0</v>
      </c>
      <c r="J20" s="29"/>
      <c r="K20" s="29">
        <v>272637</v>
      </c>
      <c r="L20" s="29"/>
      <c r="M20" s="29">
        <v>272593308909</v>
      </c>
      <c r="N20" s="29"/>
      <c r="O20" s="29">
        <v>272984216851</v>
      </c>
      <c r="P20" s="29"/>
      <c r="Q20" s="29">
        <f t="shared" si="1"/>
        <v>-390907942</v>
      </c>
    </row>
    <row r="21" spans="1:20" x14ac:dyDescent="0.4">
      <c r="A21" s="30" t="s">
        <v>32</v>
      </c>
      <c r="C21" s="31">
        <v>0</v>
      </c>
      <c r="D21" s="29"/>
      <c r="E21" s="31">
        <v>0</v>
      </c>
      <c r="F21" s="29"/>
      <c r="G21" s="31">
        <v>0</v>
      </c>
      <c r="H21" s="29"/>
      <c r="I21" s="31">
        <f t="shared" si="0"/>
        <v>0</v>
      </c>
      <c r="J21" s="29"/>
      <c r="K21" s="31">
        <v>50000</v>
      </c>
      <c r="L21" s="29"/>
      <c r="M21" s="31">
        <v>47991300000</v>
      </c>
      <c r="N21" s="29"/>
      <c r="O21" s="31">
        <v>48000000000</v>
      </c>
      <c r="P21" s="29"/>
      <c r="Q21" s="31">
        <f>M21-O21</f>
        <v>-8700000</v>
      </c>
    </row>
    <row r="22" spans="1:20" s="32" customFormat="1" x14ac:dyDescent="0.4">
      <c r="A22" s="32" t="s">
        <v>152</v>
      </c>
      <c r="C22" s="33"/>
      <c r="D22" s="33"/>
      <c r="E22" s="33">
        <f>SUM(E7:E21)</f>
        <v>493459871399</v>
      </c>
      <c r="F22" s="33"/>
      <c r="G22" s="33">
        <f>SUM(G7:G21)</f>
        <v>292479825081</v>
      </c>
      <c r="H22" s="33"/>
      <c r="I22" s="33">
        <f>SUM(I7:I21)</f>
        <v>200980046318</v>
      </c>
      <c r="J22" s="33"/>
      <c r="K22" s="33"/>
      <c r="L22" s="33"/>
      <c r="M22" s="33">
        <f>SUM(M7:M21)</f>
        <v>1688559334524</v>
      </c>
      <c r="N22" s="33"/>
      <c r="O22" s="33">
        <f>SUM(O7:O21)</f>
        <v>1175797540130</v>
      </c>
      <c r="P22" s="33"/>
      <c r="Q22" s="33">
        <f>SUM(Q7:Q21)</f>
        <v>512761794394</v>
      </c>
      <c r="S22" s="34"/>
      <c r="T22" s="34"/>
    </row>
    <row r="23" spans="1:20" x14ac:dyDescent="0.4">
      <c r="I23" s="35"/>
      <c r="Q23" s="35"/>
    </row>
    <row r="24" spans="1:20" x14ac:dyDescent="0.4">
      <c r="M24" s="35"/>
      <c r="O24" s="35"/>
      <c r="Q24" s="35"/>
    </row>
    <row r="25" spans="1:20" x14ac:dyDescent="0.4">
      <c r="M25" s="35"/>
      <c r="O25" s="35"/>
      <c r="Q25" s="35"/>
    </row>
    <row r="26" spans="1:20" x14ac:dyDescent="0.4">
      <c r="M26" s="35"/>
      <c r="O26" s="35"/>
      <c r="Q26" s="35"/>
    </row>
  </sheetData>
  <sheetProtection algorithmName="SHA-512" hashValue="DMP6pUSdrVmk75GhVhar3PnC1K6PkYifeE7QojQFJvlT/G5zAtv3DHgfo6N1Cvty813YfID9ReQRC9pI+4GpUg==" saltValue="eVusVxlsTIAiiIDzaOqiJg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0</vt:lpstr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Solmaz 2264. Nateghi</dc:creator>
  <cp:lastModifiedBy>Mehdi 2187. Nikpey</cp:lastModifiedBy>
  <cp:lastPrinted>2020-08-31T10:14:40Z</cp:lastPrinted>
  <dcterms:modified xsi:type="dcterms:W3CDTF">2020-08-31T11:20:56Z</dcterms:modified>
</cp:coreProperties>
</file>