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1465263\Desktop\گزارش پرتفو آذر 1401\"/>
    </mc:Choice>
  </mc:AlternateContent>
  <xr:revisionPtr revIDLastSave="0" documentId="13_ncr:1_{A837A717-6AB3-4C27-A482-2DD9A98955A9}" xr6:coauthVersionLast="47" xr6:coauthVersionMax="47" xr10:uidLastSave="{00000000-0000-0000-0000-000000000000}"/>
  <bookViews>
    <workbookView xWindow="-120" yWindow="-120" windowWidth="29040" windowHeight="15720" activeTab="13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5" l="1"/>
  <c r="K45" i="11"/>
  <c r="U45" i="11"/>
  <c r="C12" i="14" l="1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8" i="13"/>
  <c r="G9" i="13"/>
  <c r="G10" i="13"/>
  <c r="G28" i="13" s="1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8" i="13"/>
  <c r="E28" i="13"/>
  <c r="Q18" i="12"/>
  <c r="O45" i="11"/>
  <c r="Q45" i="11"/>
  <c r="S45" i="11"/>
  <c r="M18" i="10" l="1"/>
  <c r="I49" i="9" l="1"/>
  <c r="Q49" i="9"/>
  <c r="K36" i="7"/>
  <c r="Q35" i="7"/>
  <c r="Q32" i="7"/>
  <c r="Q30" i="7"/>
  <c r="Q29" i="7"/>
  <c r="Q27" i="7"/>
  <c r="K30" i="7"/>
  <c r="AK15" i="3"/>
  <c r="Y44" i="1" l="1"/>
  <c r="G10" i="15"/>
  <c r="C10" i="15"/>
  <c r="E12" i="14"/>
  <c r="K28" i="13"/>
  <c r="I28" i="13"/>
  <c r="C18" i="12"/>
  <c r="E18" i="12"/>
  <c r="I18" i="12"/>
  <c r="K18" i="12"/>
  <c r="M18" i="12"/>
  <c r="O18" i="12"/>
  <c r="G18" i="12"/>
  <c r="M45" i="11"/>
  <c r="I45" i="11"/>
  <c r="G45" i="11"/>
  <c r="E45" i="11"/>
  <c r="C45" i="11"/>
  <c r="Q18" i="10"/>
  <c r="O18" i="10"/>
  <c r="K18" i="10"/>
  <c r="C18" i="10"/>
  <c r="E18" i="10"/>
  <c r="G18" i="10"/>
  <c r="I18" i="10"/>
  <c r="O49" i="9"/>
  <c r="M49" i="9"/>
  <c r="K49" i="9"/>
  <c r="G49" i="9"/>
  <c r="E49" i="9"/>
  <c r="C49" i="9"/>
  <c r="S37" i="8"/>
  <c r="Q37" i="8"/>
  <c r="O37" i="8"/>
  <c r="M37" i="8"/>
  <c r="K37" i="8"/>
  <c r="I37" i="8"/>
  <c r="G37" i="8"/>
  <c r="E37" i="8"/>
  <c r="S36" i="7"/>
  <c r="Q36" i="7"/>
  <c r="O36" i="7"/>
  <c r="M36" i="7"/>
  <c r="I36" i="7"/>
  <c r="K26" i="6"/>
  <c r="M26" i="6"/>
  <c r="O26" i="6"/>
  <c r="Q26" i="6"/>
  <c r="S26" i="6"/>
  <c r="O15" i="3"/>
  <c r="Q15" i="3"/>
  <c r="S15" i="3"/>
  <c r="AC15" i="3"/>
  <c r="AE15" i="3"/>
  <c r="AG15" i="3"/>
  <c r="AI15" i="3"/>
  <c r="U15" i="3"/>
  <c r="W15" i="3"/>
  <c r="Y15" i="3"/>
  <c r="AA15" i="3"/>
  <c r="Q21" i="2"/>
  <c r="M21" i="2"/>
  <c r="K21" i="2"/>
  <c r="I21" i="2"/>
  <c r="E21" i="2"/>
  <c r="C21" i="2"/>
  <c r="W44" i="1"/>
  <c r="U44" i="1"/>
  <c r="S44" i="1"/>
  <c r="Q44" i="1"/>
  <c r="O44" i="1"/>
  <c r="M44" i="1"/>
  <c r="K44" i="1"/>
  <c r="I44" i="1"/>
  <c r="G44" i="1"/>
  <c r="E44" i="1"/>
  <c r="C44" i="1"/>
</calcChain>
</file>

<file path=xl/sharedStrings.xml><?xml version="1.0" encoding="utf-8"?>
<sst xmlns="http://schemas.openxmlformats.org/spreadsheetml/2006/main" count="1419" uniqueCount="238">
  <si>
    <t>صندوق سرمایه‌گذاری پاداش سهامداری توسعه یکم</t>
  </si>
  <si>
    <t>صورت وضعیت پورتفوی</t>
  </si>
  <si>
    <t>برای ماه منتهی به 1401/09/30</t>
  </si>
  <si>
    <t>نام شرکت</t>
  </si>
  <si>
    <t>1401/08/30</t>
  </si>
  <si>
    <t>تغییرات طی دوره</t>
  </si>
  <si>
    <t>1401/09/30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</si>
  <si>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</si>
  <si>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</si>
  <si>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</si>
  <si>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</si>
  <si>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</si>
  <si>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</si>
  <si>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</si>
  <si>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</si>
  <si>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آتیه داده پرداز</t>
  </si>
  <si>
    <t>افرانت</t>
  </si>
  <si>
    <t>ایران‌ خودرو</t>
  </si>
  <si>
    <t>بانک تجارت</t>
  </si>
  <si>
    <t>بانک صادرات ایران</t>
  </si>
  <si>
    <t>بانک ملت</t>
  </si>
  <si>
    <t>بانک‌پارسیان‌</t>
  </si>
  <si>
    <t>بیمه معلم</t>
  </si>
  <si>
    <t>پالایش نفت اصفهان</t>
  </si>
  <si>
    <t>پالایش نفت تهران</t>
  </si>
  <si>
    <t>پدیده شیمی قرن</t>
  </si>
  <si>
    <t>پلی پروپیلن جم - جم پیلن</t>
  </si>
  <si>
    <t>پیشگامان فن آوری و دانش آرامیس</t>
  </si>
  <si>
    <t>توسعه مولد نیروگاهی جهرم</t>
  </si>
  <si>
    <t>تولیدی فولاد سپید فراب کویر</t>
  </si>
  <si>
    <t>ح . س.نفت وگازوپتروشیمی تأمین</t>
  </si>
  <si>
    <t>ذوب آهن اصفهان</t>
  </si>
  <si>
    <t>ریل پردازسیر</t>
  </si>
  <si>
    <t>س. نفت و گاز و پتروشیمی تأمین</t>
  </si>
  <si>
    <t>سایپا</t>
  </si>
  <si>
    <t>سرمایه گذاری تامین اجتماعی</t>
  </si>
  <si>
    <t>سرمایه گذاری مس سرچشمه</t>
  </si>
  <si>
    <t>سرمایه‌ گذاری‌ پارس‌ توشه‌</t>
  </si>
  <si>
    <t>سیمان آبیک</t>
  </si>
  <si>
    <t>صنایع پتروشیمی خلیج فارس</t>
  </si>
  <si>
    <t>صنایع شیمیایی کیمیاگران امروز</t>
  </si>
  <si>
    <t>فرآوری معدنی اپال کانی پارس</t>
  </si>
  <si>
    <t>فولاد هرمزگان جنوب</t>
  </si>
  <si>
    <t>گروه مپنا (سهامی عام)</t>
  </si>
  <si>
    <t>لامیران‌</t>
  </si>
  <si>
    <t>لیزینگ پارسیان</t>
  </si>
  <si>
    <t>معدنی‌وصنعتی‌چادرملو</t>
  </si>
  <si>
    <t>ملی‌ سرب‌وروی‌ ایران‌</t>
  </si>
  <si>
    <t>ملی‌ صنایع‌ مس‌ ایران‌</t>
  </si>
  <si>
    <t>سرمایه‌گذاری‌غدیر(هلدینگ‌</t>
  </si>
  <si>
    <t>تعداد اوراق تبعی</t>
  </si>
  <si>
    <t>قیمت اعمال</t>
  </si>
  <si>
    <t>تاریخ اعمال</t>
  </si>
  <si>
    <t>نرخ موثر</t>
  </si>
  <si>
    <t>اختیارف ت­ وبملت-2502-02/08/30</t>
  </si>
  <si>
    <t>1402/08/30</t>
  </si>
  <si>
    <t>اختیارف ت­ وبصادر1209-02/09/12</t>
  </si>
  <si>
    <t>1402/09/12</t>
  </si>
  <si>
    <t>اختیارف ت­ تجارت-1213-02/09/14</t>
  </si>
  <si>
    <t>1402/09/14</t>
  </si>
  <si>
    <t>اختیارف ت­ کچاد-8050-02/09/07</t>
  </si>
  <si>
    <t>1402/09/07</t>
  </si>
  <si>
    <t>اختیارف ت­ خودرو-1803-02/09/04</t>
  </si>
  <si>
    <t>1402/09/04</t>
  </si>
  <si>
    <t>اختیارف ت کویر-5464-01/10/05</t>
  </si>
  <si>
    <t>1401/10/05</t>
  </si>
  <si>
    <t>اختیارف ت­ فملی-4673-02/08/28</t>
  </si>
  <si>
    <t>1402/08/28</t>
  </si>
  <si>
    <t>اختیارف ت­ فارس-6050-02/09/04</t>
  </si>
  <si>
    <t>اختیارف ت­ شپنا-5910-02/08/28</t>
  </si>
  <si>
    <t>اختیارف ت­ تاپیکو9360-02/09/07</t>
  </si>
  <si>
    <t>اختیارف ت­ شتران-2801-02/09/05</t>
  </si>
  <si>
    <t>1402/09/05</t>
  </si>
  <si>
    <t>اختیارف ت­ خساپا-1608-02/09/05</t>
  </si>
  <si>
    <t>اختیارف ت­ شستا-739-02/08/29</t>
  </si>
  <si>
    <t>1402/08/29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</si>
  <si>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</si>
  <si>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</si>
  <si>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</si>
  <si>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</si>
  <si>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</si>
  <si>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</si>
  <si>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</si>
  <si>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</si>
  <si>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تمدن14021206</t>
  </si>
  <si>
    <t>بله</t>
  </si>
  <si>
    <t>1398/12/06</t>
  </si>
  <si>
    <t>1402/12/06</t>
  </si>
  <si>
    <t>اجاره ریل پردازسیر021212</t>
  </si>
  <si>
    <t>1397/12/12</t>
  </si>
  <si>
    <t>1402/12/12</t>
  </si>
  <si>
    <t>اسنادخزانه-م8بودجه99-020606</t>
  </si>
  <si>
    <t>1399/09/25</t>
  </si>
  <si>
    <t>1402/06/06</t>
  </si>
  <si>
    <t>مرابحه عام دولت95-ش.خ020514</t>
  </si>
  <si>
    <t>1400/10/14</t>
  </si>
  <si>
    <t>1402/05/14</t>
  </si>
  <si>
    <t>مرابحه کرمان موتور14030915</t>
  </si>
  <si>
    <t>1400/09/15</t>
  </si>
  <si>
    <t>1403/09/15</t>
  </si>
  <si>
    <t>مشارکت ش اردبیل47-3ماهه18%</t>
  </si>
  <si>
    <t>1400/07/10</t>
  </si>
  <si>
    <t>1404/07/09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</si>
  <si>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</si>
  <si>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</si>
  <si>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</si>
  <si>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</si>
  <si>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</si>
  <si>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</si>
  <si>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</si>
  <si>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</si>
  <si>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</si>
  <si>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</si>
  <si>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</si>
  <si>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</si>
  <si>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</si>
  <si>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</si>
  <si>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شهر بلوار کشاورز</t>
  </si>
  <si>
    <t>700794079668</t>
  </si>
  <si>
    <t>سپرده کوتاه مدت</t>
  </si>
  <si>
    <t>1395/07/14</t>
  </si>
  <si>
    <t>100814617287</t>
  </si>
  <si>
    <t>حساب جاری</t>
  </si>
  <si>
    <t>1396/01/23</t>
  </si>
  <si>
    <t>بانک تجارت بورس کالا</t>
  </si>
  <si>
    <t>104456251</t>
  </si>
  <si>
    <t>1398/05/09</t>
  </si>
  <si>
    <t>بانک گردشگری وزرا</t>
  </si>
  <si>
    <t>155-9967-654551-1</t>
  </si>
  <si>
    <t>1398/05/28</t>
  </si>
  <si>
    <t>بانک ایران زمین فاطمی</t>
  </si>
  <si>
    <t>107-840-1285376-1</t>
  </si>
  <si>
    <t>1398/06/06</t>
  </si>
  <si>
    <t>بانک پاسارگاد شهران</t>
  </si>
  <si>
    <t>308-8100-140699480-1</t>
  </si>
  <si>
    <t>1398/07/06</t>
  </si>
  <si>
    <t>بانک کشاورزی مرکزی</t>
  </si>
  <si>
    <t>964276858</t>
  </si>
  <si>
    <t>1399/07/23</t>
  </si>
  <si>
    <t>بانک توسعه صادرات ایران مرکزی</t>
  </si>
  <si>
    <t xml:space="preserve">0200051454006 </t>
  </si>
  <si>
    <t>1400/02/21</t>
  </si>
  <si>
    <t>بانک اقتصاد نوین بلوار اسفندیار</t>
  </si>
  <si>
    <t>147-850-6753197-1</t>
  </si>
  <si>
    <t>1400/05/19</t>
  </si>
  <si>
    <t>بانک صادرات میدان اسدآبادی</t>
  </si>
  <si>
    <t>02-16817358-00-1</t>
  </si>
  <si>
    <t>1400/07/06</t>
  </si>
  <si>
    <t>147-283-6753197-2</t>
  </si>
  <si>
    <t>سپرده بلند مدت</t>
  </si>
  <si>
    <t>بانک سامان بهشتی_قائم مقام</t>
  </si>
  <si>
    <t>86681038668821</t>
  </si>
  <si>
    <t>1400/12/25</t>
  </si>
  <si>
    <t>بانک پاسارگاد شهید بهزادی</t>
  </si>
  <si>
    <t>378.9012.14069480.1</t>
  </si>
  <si>
    <t>1401/02/18</t>
  </si>
  <si>
    <t>378.9012.14069480.2</t>
  </si>
  <si>
    <t>1401/02/27</t>
  </si>
  <si>
    <t>بانک سامان بهشتی-قائم مقام</t>
  </si>
  <si>
    <t>866-111-3866882-2</t>
  </si>
  <si>
    <t>1401/06/17</t>
  </si>
  <si>
    <t>بانک خاورمیانه دروس</t>
  </si>
  <si>
    <t>1011-10-810-707074799</t>
  </si>
  <si>
    <t>1401/06/30</t>
  </si>
  <si>
    <t>بانک رفاه صالح زاهدان</t>
  </si>
  <si>
    <t>341774248</t>
  </si>
  <si>
    <t>1401/07/17</t>
  </si>
  <si>
    <t>341846934</t>
  </si>
  <si>
    <t>1401/07/18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</si>
  <si>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</si>
  <si>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</si>
  <si>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</si>
  <si>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</si>
  <si>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</si>
  <si>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</si>
  <si>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</si>
  <si>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</si>
  <si>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</si>
  <si>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</si>
  <si>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صکوک مرابحه غدیر504-3ماهه18%</t>
  </si>
  <si>
    <t>1405/04/07</t>
  </si>
  <si>
    <t>مشارکت ش اصفهان012-3ماهه20%</t>
  </si>
  <si>
    <t>1400/12/28</t>
  </si>
  <si>
    <t>مشارکت رایان سایپا-3ماهه16%</t>
  </si>
  <si>
    <t>1401/06/05</t>
  </si>
  <si>
    <t>بانک صادرات میدان اسد آبادی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</si>
  <si>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</si>
  <si>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</si>
  <si>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</si>
  <si>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</si>
  <si>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</si>
  <si>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</si>
  <si>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1401/04/04</t>
  </si>
  <si>
    <t>1401/04/30</t>
  </si>
  <si>
    <t>1401/07/30</t>
  </si>
  <si>
    <t>1401/04/29</t>
  </si>
  <si>
    <t>1401/04/18</t>
  </si>
  <si>
    <t>1401/03/18</t>
  </si>
  <si>
    <t>1401/03/31</t>
  </si>
  <si>
    <t>1401/07/27</t>
  </si>
  <si>
    <t>1401/05/30</t>
  </si>
  <si>
    <t>1401/03/25</t>
  </si>
  <si>
    <t>1401/04/28</t>
  </si>
  <si>
    <t>1400/12/21</t>
  </si>
  <si>
    <t>1401/02/25</t>
  </si>
  <si>
    <t>1401/01/31</t>
  </si>
  <si>
    <t>ریل پرداز نو آفرین</t>
  </si>
  <si>
    <t>1401/04/20</t>
  </si>
  <si>
    <t>1401/04/25</t>
  </si>
  <si>
    <t>بهای فروش</t>
  </si>
  <si>
    <t>ارزش دفتری</t>
  </si>
  <si>
    <t>سود و زیان ناشی از تغییر قیمت</t>
  </si>
  <si>
    <t>سود و زیان ناشی از فروش</t>
  </si>
  <si>
    <t>داروسازی دانا</t>
  </si>
  <si>
    <t>سلف موازی استاندارد سنفت101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</si>
  <si>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</si>
  <si>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</si>
  <si>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</si>
  <si>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</si>
  <si>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</si>
  <si>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</si>
  <si>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</si>
  <si>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</si>
  <si>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</si>
  <si>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</si>
  <si>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406349665009</t>
  </si>
  <si>
    <t>308-9012-14069480-1</t>
  </si>
  <si>
    <t>147-283-6753197-1</t>
  </si>
  <si>
    <t>308-9012-14069480-2</t>
  </si>
  <si>
    <t>866-111-3866882-1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</si>
  <si>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</si>
  <si>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</si>
  <si>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</si>
  <si>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</si>
  <si>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</si>
  <si>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</si>
  <si>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_</t>
  </si>
  <si>
    <t>سود و زیان
 ناشی از فروش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</si>
</sst>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_);\(0.00\)%"/>
  </numFmts>
  <fonts count="7" x14ac:knownFonts="1">
    <font>
      <sz val="11"/>
      <name val="Calibri"/>
    </font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u/>
      <sz val="14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43" fontId="3" fillId="0" borderId="0" xfId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3" fillId="0" borderId="3" xfId="1" applyFont="1" applyBorder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37" fontId="3" fillId="0" borderId="3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10" fontId="2" fillId="0" borderId="0" xfId="0" applyNumberFormat="1" applyFont="1" applyBorder="1" applyAlignment="1">
      <alignment horizontal="center" vertical="center"/>
    </xf>
    <xf numFmtId="9" fontId="3" fillId="0" borderId="3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10" fontId="5" fillId="0" borderId="1" xfId="0" applyNumberFormat="1" applyFont="1" applyBorder="1" applyAlignment="1">
      <alignment horizontal="center" wrapText="1"/>
    </xf>
    <xf numFmtId="49" fontId="6" fillId="0" borderId="0" xfId="1" applyNumberFormat="1" applyFont="1" applyAlignment="1">
      <alignment horizontal="center" vertical="center"/>
    </xf>
    <xf numFmtId="43" fontId="5" fillId="0" borderId="0" xfId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5"/>
  <sheetViews>
    <sheetView rightToLeft="1" view="pageBreakPreview" zoomScale="78" zoomScaleNormal="62" zoomScaleSheetLayoutView="78" workbookViewId="0">
      <selection activeCell="AH21" sqref="AH21"/>
    </sheetView>
  </sheetViews>
  <sheetFormatPr defaultRowHeight="18.75" x14ac:dyDescent="0.25"/>
  <cols>
    <col min="1" max="1" width="29.42578125" style="6" bestFit="1" customWidth="1"/>
    <col min="2" max="2" width="1" style="6" customWidth="1"/>
    <col min="3" max="3" width="12" style="6" bestFit="1" customWidth="1"/>
    <col min="4" max="4" width="1" style="6" customWidth="1"/>
    <col min="5" max="5" width="17" style="6" bestFit="1" customWidth="1"/>
    <col min="6" max="6" width="1" style="6" customWidth="1"/>
    <col min="7" max="7" width="19.7109375" style="6" bestFit="1" customWidth="1"/>
    <col min="8" max="8" width="1" style="6" customWidth="1"/>
    <col min="9" max="9" width="9.28515625" style="6" bestFit="1" customWidth="1"/>
    <col min="10" max="10" width="1" style="6" customWidth="1"/>
    <col min="11" max="11" width="15.140625" style="6" bestFit="1" customWidth="1"/>
    <col min="12" max="12" width="1" style="6" customWidth="1"/>
    <col min="13" max="13" width="6.42578125" style="6" bestFit="1" customWidth="1"/>
    <col min="14" max="14" width="1" style="6" customWidth="1"/>
    <col min="15" max="15" width="12.28515625" style="6" bestFit="1" customWidth="1"/>
    <col min="16" max="16" width="1" style="6" customWidth="1"/>
    <col min="17" max="17" width="12" style="6" bestFit="1" customWidth="1"/>
    <col min="18" max="18" width="1" style="6" customWidth="1"/>
    <col min="19" max="19" width="11.42578125" style="6" bestFit="1" customWidth="1"/>
    <col min="20" max="20" width="1" style="6" customWidth="1"/>
    <col min="21" max="21" width="17" style="6" bestFit="1" customWidth="1"/>
    <col min="22" max="22" width="1" style="6" customWidth="1"/>
    <col min="23" max="23" width="19.7109375" style="6" bestFit="1" customWidth="1"/>
    <col min="24" max="24" width="1" style="6" customWidth="1"/>
    <col min="25" max="25" width="19.140625" style="6" customWidth="1"/>
    <col min="26" max="26" width="1" style="6" customWidth="1"/>
    <col min="27" max="27" width="9.140625" style="6" customWidth="1"/>
    <col min="28" max="16384" width="9.140625" style="6"/>
  </cols>
  <sheetData>
    <row r="1" spans="1:25" s="3" customFormat="1" ht="22.5" x14ac:dyDescent="0.25"/>
    <row r="2" spans="1:25" s="3" customFormat="1" ht="24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</row>
    <row r="3" spans="1:25" s="3" customFormat="1" ht="24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5" s="3" customFormat="1" ht="24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5" s="3" customFormat="1" ht="22.5" x14ac:dyDescent="0.25"/>
    <row r="6" spans="1:25" s="3" customFormat="1" ht="24" x14ac:dyDescent="0.25">
      <c r="A6" s="38" t="s">
        <v>3</v>
      </c>
      <c r="C6" s="39" t="s">
        <v>4</v>
      </c>
      <c r="D6" s="39" t="s">
        <v>4</v>
      </c>
      <c r="E6" s="39" t="s">
        <v>4</v>
      </c>
      <c r="F6" s="39" t="s">
        <v>4</v>
      </c>
      <c r="G6" s="39" t="s">
        <v>4</v>
      </c>
      <c r="I6" s="39" t="s">
        <v>5</v>
      </c>
      <c r="J6" s="39" t="s">
        <v>5</v>
      </c>
      <c r="K6" s="39" t="s">
        <v>5</v>
      </c>
      <c r="L6" s="39" t="s">
        <v>5</v>
      </c>
      <c r="M6" s="39" t="s">
        <v>5</v>
      </c>
      <c r="N6" s="39" t="s">
        <v>5</v>
      </c>
      <c r="O6" s="39" t="s">
        <v>5</v>
      </c>
      <c r="Q6" s="39" t="s">
        <v>6</v>
      </c>
      <c r="R6" s="39" t="s">
        <v>6</v>
      </c>
      <c r="S6" s="39" t="s">
        <v>6</v>
      </c>
      <c r="T6" s="39" t="s">
        <v>6</v>
      </c>
      <c r="U6" s="39" t="s">
        <v>6</v>
      </c>
      <c r="V6" s="39" t="s">
        <v>6</v>
      </c>
      <c r="W6" s="39" t="s">
        <v>6</v>
      </c>
      <c r="X6" s="39" t="s">
        <v>6</v>
      </c>
      <c r="Y6" s="39" t="s">
        <v>6</v>
      </c>
    </row>
    <row r="7" spans="1:25" s="3" customFormat="1" ht="24" x14ac:dyDescent="0.25">
      <c r="A7" s="38" t="s">
        <v>3</v>
      </c>
      <c r="C7" s="40" t="s">
        <v>7</v>
      </c>
      <c r="E7" s="40" t="s">
        <v>8</v>
      </c>
      <c r="G7" s="40" t="s">
        <v>9</v>
      </c>
      <c r="I7" s="39" t="s">
        <v>10</v>
      </c>
      <c r="J7" s="39" t="s">
        <v>10</v>
      </c>
      <c r="K7" s="39" t="s">
        <v>10</v>
      </c>
      <c r="M7" s="39" t="s">
        <v>11</v>
      </c>
      <c r="N7" s="39" t="s">
        <v>11</v>
      </c>
      <c r="O7" s="39" t="s">
        <v>11</v>
      </c>
      <c r="Q7" s="40" t="s">
        <v>7</v>
      </c>
      <c r="S7" s="40" t="s">
        <v>12</v>
      </c>
      <c r="U7" s="40" t="s">
        <v>8</v>
      </c>
      <c r="W7" s="40" t="s">
        <v>9</v>
      </c>
      <c r="Y7" s="42" t="s">
        <v>13</v>
      </c>
    </row>
    <row r="8" spans="1:25" s="3" customFormat="1" ht="30" customHeight="1" x14ac:dyDescent="0.25">
      <c r="A8" s="39" t="s">
        <v>3</v>
      </c>
      <c r="C8" s="39" t="s">
        <v>7</v>
      </c>
      <c r="E8" s="39" t="s">
        <v>8</v>
      </c>
      <c r="G8" s="39" t="s">
        <v>9</v>
      </c>
      <c r="I8" s="39" t="s">
        <v>7</v>
      </c>
      <c r="K8" s="39" t="s">
        <v>8</v>
      </c>
      <c r="M8" s="39" t="s">
        <v>7</v>
      </c>
      <c r="O8" s="39" t="s">
        <v>14</v>
      </c>
      <c r="Q8" s="39" t="s">
        <v>7</v>
      </c>
      <c r="S8" s="39" t="s">
        <v>12</v>
      </c>
      <c r="U8" s="39" t="s">
        <v>8</v>
      </c>
      <c r="W8" s="39" t="s">
        <v>9</v>
      </c>
      <c r="Y8" s="43" t="s">
        <v>13</v>
      </c>
    </row>
    <row r="9" spans="1:25" ht="21" x14ac:dyDescent="0.25">
      <c r="A9" s="12" t="s">
        <v>15</v>
      </c>
      <c r="C9" s="7">
        <v>14152500</v>
      </c>
      <c r="E9" s="7">
        <v>199767895368</v>
      </c>
      <c r="G9" s="7">
        <v>59649560730</v>
      </c>
      <c r="I9" s="7" t="s">
        <v>236</v>
      </c>
      <c r="K9" s="7" t="s">
        <v>236</v>
      </c>
      <c r="M9" s="7" t="s">
        <v>236</v>
      </c>
      <c r="O9" s="7" t="s">
        <v>236</v>
      </c>
      <c r="Q9" s="7">
        <v>14152500</v>
      </c>
      <c r="S9" s="7">
        <v>4486</v>
      </c>
      <c r="U9" s="7">
        <v>199767895368</v>
      </c>
      <c r="W9" s="7">
        <v>63110360715.75</v>
      </c>
      <c r="Y9" s="23">
        <v>1.11E-2</v>
      </c>
    </row>
    <row r="10" spans="1:25" ht="21" x14ac:dyDescent="0.25">
      <c r="A10" s="12" t="s">
        <v>16</v>
      </c>
      <c r="C10" s="7">
        <v>100000</v>
      </c>
      <c r="E10" s="7">
        <v>4985722913</v>
      </c>
      <c r="G10" s="7">
        <v>1703801700</v>
      </c>
      <c r="I10" s="7" t="s">
        <v>236</v>
      </c>
      <c r="K10" s="7" t="s">
        <v>236</v>
      </c>
      <c r="M10" s="7" t="s">
        <v>236</v>
      </c>
      <c r="O10" s="7" t="s">
        <v>236</v>
      </c>
      <c r="Q10" s="7">
        <v>100000</v>
      </c>
      <c r="S10" s="7">
        <v>19140</v>
      </c>
      <c r="U10" s="7">
        <v>4985722913</v>
      </c>
      <c r="W10" s="7">
        <v>1902611700</v>
      </c>
      <c r="Y10" s="23">
        <v>2.9999999999999997E-4</v>
      </c>
    </row>
    <row r="11" spans="1:25" ht="21" x14ac:dyDescent="0.25">
      <c r="A11" s="12" t="s">
        <v>17</v>
      </c>
      <c r="C11" s="7">
        <v>355000</v>
      </c>
      <c r="E11" s="7">
        <v>1237902363</v>
      </c>
      <c r="G11" s="7">
        <v>831050651.25</v>
      </c>
      <c r="I11" s="7" t="s">
        <v>236</v>
      </c>
      <c r="K11" s="7" t="s">
        <v>236</v>
      </c>
      <c r="M11" s="7" t="s">
        <v>236</v>
      </c>
      <c r="O11" s="7" t="s">
        <v>236</v>
      </c>
      <c r="Q11" s="7">
        <v>355000</v>
      </c>
      <c r="S11" s="7">
        <v>2491</v>
      </c>
      <c r="U11" s="7">
        <v>1237902363</v>
      </c>
      <c r="W11" s="7">
        <v>879043385.25</v>
      </c>
      <c r="Y11" s="23">
        <v>2.0000000000000001E-4</v>
      </c>
    </row>
    <row r="12" spans="1:25" ht="21" x14ac:dyDescent="0.25">
      <c r="A12" s="12" t="s">
        <v>18</v>
      </c>
      <c r="C12" s="7">
        <v>830000</v>
      </c>
      <c r="E12" s="7">
        <v>2827723731</v>
      </c>
      <c r="G12" s="7">
        <v>1154261038.5</v>
      </c>
      <c r="I12" s="7" t="s">
        <v>236</v>
      </c>
      <c r="K12" s="7" t="s">
        <v>236</v>
      </c>
      <c r="M12" s="7" t="s">
        <v>236</v>
      </c>
      <c r="O12" s="7" t="s">
        <v>236</v>
      </c>
      <c r="Q12" s="7">
        <v>830000</v>
      </c>
      <c r="S12" s="7">
        <v>1530</v>
      </c>
      <c r="U12" s="7">
        <v>2827723731</v>
      </c>
      <c r="W12" s="7">
        <v>1262344095</v>
      </c>
      <c r="Y12" s="23">
        <v>2.0000000000000001E-4</v>
      </c>
    </row>
    <row r="13" spans="1:25" ht="21" x14ac:dyDescent="0.25">
      <c r="A13" s="12" t="s">
        <v>19</v>
      </c>
      <c r="C13" s="7">
        <v>350000</v>
      </c>
      <c r="E13" s="7">
        <v>1456487857</v>
      </c>
      <c r="G13" s="7">
        <v>486388665</v>
      </c>
      <c r="I13" s="7" t="s">
        <v>236</v>
      </c>
      <c r="K13" s="7" t="s">
        <v>236</v>
      </c>
      <c r="M13" s="7" t="s">
        <v>236</v>
      </c>
      <c r="O13" s="7" t="s">
        <v>236</v>
      </c>
      <c r="Q13" s="7">
        <v>350000</v>
      </c>
      <c r="S13" s="7">
        <v>1593</v>
      </c>
      <c r="U13" s="7">
        <v>1456487857</v>
      </c>
      <c r="W13" s="7">
        <v>554232577.5</v>
      </c>
      <c r="Y13" s="23">
        <v>1E-4</v>
      </c>
    </row>
    <row r="14" spans="1:25" ht="21" x14ac:dyDescent="0.25">
      <c r="A14" s="12" t="s">
        <v>20</v>
      </c>
      <c r="C14" s="7">
        <v>306919</v>
      </c>
      <c r="E14" s="7">
        <v>1439816446</v>
      </c>
      <c r="G14" s="7">
        <v>831988152.72765005</v>
      </c>
      <c r="I14" s="7" t="s">
        <v>236</v>
      </c>
      <c r="K14" s="7" t="s">
        <v>236</v>
      </c>
      <c r="M14" s="7" t="s">
        <v>236</v>
      </c>
      <c r="O14" s="7" t="s">
        <v>236</v>
      </c>
      <c r="Q14" s="7">
        <v>306919</v>
      </c>
      <c r="S14" s="7">
        <v>2959</v>
      </c>
      <c r="U14" s="7">
        <v>1439816446</v>
      </c>
      <c r="W14" s="7">
        <v>902769689.74004996</v>
      </c>
      <c r="Y14" s="23">
        <v>2.0000000000000001E-4</v>
      </c>
    </row>
    <row r="15" spans="1:25" ht="21" x14ac:dyDescent="0.25">
      <c r="A15" s="12" t="s">
        <v>21</v>
      </c>
      <c r="C15" s="7">
        <v>390500</v>
      </c>
      <c r="E15" s="7">
        <v>2129882534</v>
      </c>
      <c r="G15" s="7">
        <v>585758376.22500002</v>
      </c>
      <c r="I15" s="7" t="s">
        <v>236</v>
      </c>
      <c r="K15" s="7" t="s">
        <v>236</v>
      </c>
      <c r="M15" s="7" t="s">
        <v>236</v>
      </c>
      <c r="O15" s="7" t="s">
        <v>236</v>
      </c>
      <c r="Q15" s="7">
        <v>390500</v>
      </c>
      <c r="S15" s="7">
        <v>1735</v>
      </c>
      <c r="U15" s="7">
        <v>2129882534</v>
      </c>
      <c r="W15" s="7">
        <v>673486270.875</v>
      </c>
      <c r="Y15" s="23">
        <v>1E-4</v>
      </c>
    </row>
    <row r="16" spans="1:25" ht="21" x14ac:dyDescent="0.25">
      <c r="A16" s="12" t="s">
        <v>22</v>
      </c>
      <c r="C16" s="7">
        <v>3049931</v>
      </c>
      <c r="E16" s="7">
        <v>10006384735</v>
      </c>
      <c r="G16" s="7">
        <v>4162639309.1851501</v>
      </c>
      <c r="I16" s="7" t="s">
        <v>236</v>
      </c>
      <c r="K16" s="7" t="s">
        <v>236</v>
      </c>
      <c r="M16" s="7" t="s">
        <v>236</v>
      </c>
      <c r="O16" s="7" t="s">
        <v>236</v>
      </c>
      <c r="Q16" s="7">
        <v>3049931</v>
      </c>
      <c r="S16" s="7">
        <v>1766</v>
      </c>
      <c r="U16" s="7">
        <v>10006384735</v>
      </c>
      <c r="W16" s="7">
        <v>5354130386.0312996</v>
      </c>
      <c r="Y16" s="23">
        <v>8.9999999999999998E-4</v>
      </c>
    </row>
    <row r="17" spans="1:25" ht="21" x14ac:dyDescent="0.25">
      <c r="A17" s="12" t="s">
        <v>23</v>
      </c>
      <c r="C17" s="7">
        <v>251470</v>
      </c>
      <c r="E17" s="7">
        <v>1979836862</v>
      </c>
      <c r="G17" s="7">
        <v>1772313912.3150001</v>
      </c>
      <c r="I17" s="7" t="s">
        <v>236</v>
      </c>
      <c r="K17" s="7" t="s">
        <v>236</v>
      </c>
      <c r="M17" s="7" t="s">
        <v>236</v>
      </c>
      <c r="O17" s="7" t="s">
        <v>236</v>
      </c>
      <c r="Q17" s="7">
        <v>251470</v>
      </c>
      <c r="S17" s="7">
        <v>7180</v>
      </c>
      <c r="U17" s="7">
        <v>1979836862</v>
      </c>
      <c r="W17" s="7">
        <v>1794811550.1300001</v>
      </c>
      <c r="Y17" s="23">
        <v>2.9999999999999997E-4</v>
      </c>
    </row>
    <row r="18" spans="1:25" ht="21" x14ac:dyDescent="0.25">
      <c r="A18" s="12" t="s">
        <v>24</v>
      </c>
      <c r="C18" s="7">
        <v>421871</v>
      </c>
      <c r="E18" s="7">
        <v>2359279422</v>
      </c>
      <c r="G18" s="7">
        <v>1520183144.8687501</v>
      </c>
      <c r="I18" s="7" t="s">
        <v>236</v>
      </c>
      <c r="K18" s="7" t="s">
        <v>236</v>
      </c>
      <c r="M18" s="7" t="s">
        <v>236</v>
      </c>
      <c r="O18" s="7" t="s">
        <v>236</v>
      </c>
      <c r="Q18" s="7">
        <v>421871</v>
      </c>
      <c r="S18" s="7">
        <v>3501</v>
      </c>
      <c r="U18" s="7">
        <v>2359279422</v>
      </c>
      <c r="W18" s="7">
        <v>1468182397.2925501</v>
      </c>
      <c r="Y18" s="23">
        <v>2.9999999999999997E-4</v>
      </c>
    </row>
    <row r="19" spans="1:25" ht="21" x14ac:dyDescent="0.25">
      <c r="A19" s="12" t="s">
        <v>25</v>
      </c>
      <c r="C19" s="7">
        <v>1400000</v>
      </c>
      <c r="E19" s="7">
        <v>42569677371</v>
      </c>
      <c r="G19" s="7">
        <v>23018221800</v>
      </c>
      <c r="I19" s="7" t="s">
        <v>236</v>
      </c>
      <c r="K19" s="7" t="s">
        <v>236</v>
      </c>
      <c r="M19" s="7" t="s">
        <v>236</v>
      </c>
      <c r="O19" s="7" t="s">
        <v>236</v>
      </c>
      <c r="Q19" s="7">
        <v>1400000</v>
      </c>
      <c r="S19" s="7">
        <v>17680</v>
      </c>
      <c r="U19" s="7">
        <v>42569677371</v>
      </c>
      <c r="W19" s="7">
        <v>24604725600</v>
      </c>
      <c r="Y19" s="23">
        <v>4.3E-3</v>
      </c>
    </row>
    <row r="20" spans="1:25" ht="21" x14ac:dyDescent="0.25">
      <c r="A20" s="12" t="s">
        <v>26</v>
      </c>
      <c r="C20" s="7">
        <v>500000</v>
      </c>
      <c r="E20" s="7">
        <v>42461728116</v>
      </c>
      <c r="G20" s="7">
        <v>60135054750</v>
      </c>
      <c r="I20" s="7" t="s">
        <v>236</v>
      </c>
      <c r="K20" s="7" t="s">
        <v>236</v>
      </c>
      <c r="M20" s="7" t="s">
        <v>236</v>
      </c>
      <c r="O20" s="7" t="s">
        <v>236</v>
      </c>
      <c r="Q20" s="7">
        <v>500000</v>
      </c>
      <c r="S20" s="7">
        <v>136000</v>
      </c>
      <c r="U20" s="7">
        <v>42461728116</v>
      </c>
      <c r="W20" s="7">
        <v>67595400000</v>
      </c>
      <c r="Y20" s="23">
        <v>1.1900000000000001E-2</v>
      </c>
    </row>
    <row r="21" spans="1:25" ht="21" x14ac:dyDescent="0.25">
      <c r="A21" s="12" t="s">
        <v>27</v>
      </c>
      <c r="C21" s="7">
        <v>1235520</v>
      </c>
      <c r="E21" s="7">
        <v>5519549185</v>
      </c>
      <c r="G21" s="7">
        <v>6067153160.6400003</v>
      </c>
      <c r="I21" s="7" t="s">
        <v>236</v>
      </c>
      <c r="K21" s="7" t="s">
        <v>236</v>
      </c>
      <c r="M21" s="7" t="s">
        <v>236</v>
      </c>
      <c r="O21" s="7" t="s">
        <v>236</v>
      </c>
      <c r="Q21" s="7">
        <v>1235520</v>
      </c>
      <c r="S21" s="7">
        <v>3921</v>
      </c>
      <c r="U21" s="7">
        <v>5519549185</v>
      </c>
      <c r="W21" s="7">
        <v>4815649300.1759996</v>
      </c>
      <c r="Y21" s="23">
        <v>8.9999999999999998E-4</v>
      </c>
    </row>
    <row r="22" spans="1:25" ht="21" x14ac:dyDescent="0.25">
      <c r="A22" s="12" t="s">
        <v>28</v>
      </c>
      <c r="C22" s="7">
        <v>544352</v>
      </c>
      <c r="E22" s="7">
        <v>2621161726</v>
      </c>
      <c r="G22" s="7">
        <v>946947934.79999995</v>
      </c>
      <c r="I22" s="7" t="s">
        <v>236</v>
      </c>
      <c r="K22" s="7" t="s">
        <v>236</v>
      </c>
      <c r="M22" s="7" t="s">
        <v>236</v>
      </c>
      <c r="O22" s="7" t="s">
        <v>236</v>
      </c>
      <c r="Q22" s="7">
        <v>544352</v>
      </c>
      <c r="S22" s="7">
        <v>1987</v>
      </c>
      <c r="U22" s="7">
        <v>2621161726</v>
      </c>
      <c r="W22" s="7">
        <v>1075191740.8271999</v>
      </c>
      <c r="Y22" s="23">
        <v>2.0000000000000001E-4</v>
      </c>
    </row>
    <row r="23" spans="1:25" ht="21" x14ac:dyDescent="0.25">
      <c r="A23" s="12" t="s">
        <v>29</v>
      </c>
      <c r="C23" s="7">
        <v>34225014</v>
      </c>
      <c r="E23" s="7">
        <v>137007529945</v>
      </c>
      <c r="G23" s="7">
        <v>181367951013.67801</v>
      </c>
      <c r="I23" s="7" t="s">
        <v>236</v>
      </c>
      <c r="K23" s="7" t="s">
        <v>236</v>
      </c>
      <c r="M23" s="7" t="s">
        <v>236</v>
      </c>
      <c r="O23" s="7" t="s">
        <v>236</v>
      </c>
      <c r="Q23" s="7">
        <v>34225014</v>
      </c>
      <c r="S23" s="7">
        <v>5444</v>
      </c>
      <c r="U23" s="7">
        <v>137007529945</v>
      </c>
      <c r="W23" s="7">
        <v>185212366407.51501</v>
      </c>
      <c r="Y23" s="23">
        <v>3.27E-2</v>
      </c>
    </row>
    <row r="24" spans="1:25" ht="21" x14ac:dyDescent="0.25">
      <c r="A24" s="12" t="s">
        <v>30</v>
      </c>
      <c r="C24" s="7">
        <v>20858</v>
      </c>
      <c r="E24" s="7">
        <v>307530352</v>
      </c>
      <c r="G24" s="7">
        <v>209619677.43900001</v>
      </c>
      <c r="I24" s="7" t="s">
        <v>236</v>
      </c>
      <c r="K24" s="7" t="s">
        <v>236</v>
      </c>
      <c r="M24" s="7" t="s">
        <v>236</v>
      </c>
      <c r="O24" s="7" t="s">
        <v>236</v>
      </c>
      <c r="Q24" s="7">
        <v>20858</v>
      </c>
      <c r="S24" s="7">
        <v>11250</v>
      </c>
      <c r="U24" s="7">
        <v>307530352</v>
      </c>
      <c r="W24" s="7">
        <v>233256317.625</v>
      </c>
      <c r="Y24" s="23">
        <v>0</v>
      </c>
    </row>
    <row r="25" spans="1:25" ht="21" x14ac:dyDescent="0.25">
      <c r="A25" s="12" t="s">
        <v>31</v>
      </c>
      <c r="C25" s="7">
        <v>450000</v>
      </c>
      <c r="E25" s="7">
        <v>1701450000</v>
      </c>
      <c r="G25" s="7">
        <v>1045840005</v>
      </c>
      <c r="I25" s="7" t="s">
        <v>236</v>
      </c>
      <c r="K25" s="7" t="s">
        <v>236</v>
      </c>
      <c r="M25" s="7" t="s">
        <v>236</v>
      </c>
      <c r="O25" s="7" t="s">
        <v>236</v>
      </c>
      <c r="Q25" s="7">
        <v>450000</v>
      </c>
      <c r="S25" s="7">
        <v>2524</v>
      </c>
      <c r="U25" s="7">
        <v>1701450000</v>
      </c>
      <c r="W25" s="7">
        <v>1129041990</v>
      </c>
      <c r="Y25" s="23">
        <v>2.0000000000000001E-4</v>
      </c>
    </row>
    <row r="26" spans="1:25" ht="21" x14ac:dyDescent="0.25">
      <c r="A26" s="12" t="s">
        <v>32</v>
      </c>
      <c r="C26" s="7">
        <v>6734783</v>
      </c>
      <c r="E26" s="7">
        <v>23874681537</v>
      </c>
      <c r="G26" s="7">
        <v>16435515606.0233</v>
      </c>
      <c r="I26" s="7" t="s">
        <v>236</v>
      </c>
      <c r="K26" s="7" t="s">
        <v>236</v>
      </c>
      <c r="M26" s="7" t="s">
        <v>236</v>
      </c>
      <c r="O26" s="7" t="s">
        <v>236</v>
      </c>
      <c r="Q26" s="7">
        <v>6734783</v>
      </c>
      <c r="S26" s="7">
        <v>2670</v>
      </c>
      <c r="U26" s="7">
        <v>23874681537</v>
      </c>
      <c r="W26" s="7">
        <v>17874878479.870499</v>
      </c>
      <c r="Y26" s="23">
        <v>3.2000000000000002E-3</v>
      </c>
    </row>
    <row r="27" spans="1:25" ht="21" x14ac:dyDescent="0.25">
      <c r="A27" s="12" t="s">
        <v>33</v>
      </c>
      <c r="C27" s="7">
        <v>85000</v>
      </c>
      <c r="E27" s="7">
        <v>1338412139</v>
      </c>
      <c r="G27" s="7">
        <v>969233541.75</v>
      </c>
      <c r="I27" s="7" t="s">
        <v>236</v>
      </c>
      <c r="K27" s="7" t="s">
        <v>236</v>
      </c>
      <c r="M27" s="7" t="s">
        <v>236</v>
      </c>
      <c r="O27" s="7" t="s">
        <v>236</v>
      </c>
      <c r="Q27" s="7">
        <v>85000</v>
      </c>
      <c r="S27" s="7">
        <v>12250</v>
      </c>
      <c r="U27" s="7">
        <v>1338412139</v>
      </c>
      <c r="W27" s="7">
        <v>1035054562.5</v>
      </c>
      <c r="Y27" s="23">
        <v>2.0000000000000001E-4</v>
      </c>
    </row>
    <row r="28" spans="1:25" ht="21" x14ac:dyDescent="0.25">
      <c r="A28" s="12" t="s">
        <v>34</v>
      </c>
      <c r="C28" s="7">
        <v>1362500</v>
      </c>
      <c r="E28" s="7">
        <v>4679374542</v>
      </c>
      <c r="G28" s="7">
        <v>2586890868.75</v>
      </c>
      <c r="I28" s="7" t="s">
        <v>236</v>
      </c>
      <c r="K28" s="7" t="s">
        <v>236</v>
      </c>
      <c r="M28" s="7" t="s">
        <v>236</v>
      </c>
      <c r="O28" s="7" t="s">
        <v>236</v>
      </c>
      <c r="Q28" s="7">
        <v>1362500</v>
      </c>
      <c r="S28" s="7">
        <v>2159</v>
      </c>
      <c r="U28" s="7">
        <v>4679374542</v>
      </c>
      <c r="W28" s="7">
        <v>2924134756.875</v>
      </c>
      <c r="Y28" s="23">
        <v>5.0000000000000001E-4</v>
      </c>
    </row>
    <row r="29" spans="1:25" ht="21" x14ac:dyDescent="0.25">
      <c r="A29" s="12" t="s">
        <v>35</v>
      </c>
      <c r="C29" s="7">
        <v>20450168</v>
      </c>
      <c r="E29" s="7">
        <v>43430680986</v>
      </c>
      <c r="G29" s="7">
        <v>16994617222.3344</v>
      </c>
      <c r="I29" s="7" t="s">
        <v>236</v>
      </c>
      <c r="K29" s="7" t="s">
        <v>236</v>
      </c>
      <c r="M29" s="7" t="s">
        <v>236</v>
      </c>
      <c r="O29" s="7" t="s">
        <v>236</v>
      </c>
      <c r="Q29" s="7">
        <v>20450168</v>
      </c>
      <c r="S29" s="7">
        <v>915</v>
      </c>
      <c r="U29" s="7">
        <v>43430680986</v>
      </c>
      <c r="W29" s="7">
        <v>18600567892.866001</v>
      </c>
      <c r="Y29" s="23">
        <v>3.3E-3</v>
      </c>
    </row>
    <row r="30" spans="1:25" ht="21" x14ac:dyDescent="0.25">
      <c r="A30" s="12" t="s">
        <v>36</v>
      </c>
      <c r="C30" s="7">
        <v>8013798</v>
      </c>
      <c r="E30" s="7">
        <v>34085609513</v>
      </c>
      <c r="G30" s="7">
        <v>30111918109.181999</v>
      </c>
      <c r="I30" s="7" t="s">
        <v>236</v>
      </c>
      <c r="K30" s="7" t="s">
        <v>236</v>
      </c>
      <c r="M30" s="7" t="s">
        <v>236</v>
      </c>
      <c r="O30" s="7" t="s">
        <v>236</v>
      </c>
      <c r="Q30" s="7">
        <v>8013798</v>
      </c>
      <c r="S30" s="7">
        <v>3835</v>
      </c>
      <c r="U30" s="7">
        <v>34085609513</v>
      </c>
      <c r="W30" s="7">
        <v>30550054483.786499</v>
      </c>
      <c r="Y30" s="23">
        <v>5.4000000000000003E-3</v>
      </c>
    </row>
    <row r="31" spans="1:25" ht="21" x14ac:dyDescent="0.25">
      <c r="A31" s="12" t="s">
        <v>37</v>
      </c>
      <c r="C31" s="7">
        <v>728201</v>
      </c>
      <c r="E31" s="7">
        <v>5499186762</v>
      </c>
      <c r="G31" s="7">
        <v>3735159932.8979998</v>
      </c>
      <c r="I31" s="7" t="s">
        <v>236</v>
      </c>
      <c r="K31" s="7" t="s">
        <v>236</v>
      </c>
      <c r="M31" s="7" t="s">
        <v>236</v>
      </c>
      <c r="O31" s="7" t="s">
        <v>236</v>
      </c>
      <c r="Q31" s="7">
        <v>728201</v>
      </c>
      <c r="S31" s="7">
        <v>6000</v>
      </c>
      <c r="U31" s="7">
        <v>5499186762</v>
      </c>
      <c r="W31" s="7">
        <v>4343209224.3000002</v>
      </c>
      <c r="Y31" s="23">
        <v>8.0000000000000004E-4</v>
      </c>
    </row>
    <row r="32" spans="1:25" ht="21" x14ac:dyDescent="0.25">
      <c r="A32" s="12" t="s">
        <v>38</v>
      </c>
      <c r="C32" s="7">
        <v>195</v>
      </c>
      <c r="E32" s="7">
        <v>2390964</v>
      </c>
      <c r="G32" s="7">
        <v>2388105.7200000002</v>
      </c>
      <c r="I32" s="7" t="s">
        <v>236</v>
      </c>
      <c r="K32" s="7" t="s">
        <v>236</v>
      </c>
      <c r="M32" s="7" t="s">
        <v>236</v>
      </c>
      <c r="O32" s="7" t="s">
        <v>236</v>
      </c>
      <c r="Q32" s="7">
        <v>195</v>
      </c>
      <c r="S32" s="7">
        <v>13270</v>
      </c>
      <c r="U32" s="7">
        <v>2390964</v>
      </c>
      <c r="W32" s="7">
        <v>2572253.4824999999</v>
      </c>
      <c r="Y32" s="23">
        <v>0</v>
      </c>
    </row>
    <row r="33" spans="1:25" ht="21" x14ac:dyDescent="0.25">
      <c r="A33" s="12" t="s">
        <v>39</v>
      </c>
      <c r="C33" s="7">
        <v>44751</v>
      </c>
      <c r="E33" s="7">
        <v>406854710</v>
      </c>
      <c r="G33" s="7">
        <v>312727662.79650003</v>
      </c>
      <c r="I33" s="7" t="s">
        <v>236</v>
      </c>
      <c r="K33" s="7" t="s">
        <v>236</v>
      </c>
      <c r="M33" s="7" t="s">
        <v>236</v>
      </c>
      <c r="O33" s="7" t="s">
        <v>236</v>
      </c>
      <c r="Q33" s="7">
        <v>44751</v>
      </c>
      <c r="S33" s="7">
        <v>8820</v>
      </c>
      <c r="U33" s="7">
        <v>406854710</v>
      </c>
      <c r="W33" s="7">
        <v>392355332.27100003</v>
      </c>
      <c r="Y33" s="23">
        <v>1E-4</v>
      </c>
    </row>
    <row r="34" spans="1:25" ht="21" x14ac:dyDescent="0.25">
      <c r="A34" s="12" t="s">
        <v>40</v>
      </c>
      <c r="C34" s="7">
        <v>1349938</v>
      </c>
      <c r="E34" s="7">
        <v>6171439383</v>
      </c>
      <c r="G34" s="7">
        <v>8060828554.4822998</v>
      </c>
      <c r="I34" s="7" t="s">
        <v>236</v>
      </c>
      <c r="K34" s="7" t="s">
        <v>236</v>
      </c>
      <c r="M34" s="7" t="s">
        <v>236</v>
      </c>
      <c r="O34" s="7" t="s">
        <v>236</v>
      </c>
      <c r="Q34" s="7">
        <v>1349938</v>
      </c>
      <c r="S34" s="7">
        <v>6900</v>
      </c>
      <c r="U34" s="7">
        <v>6171439383</v>
      </c>
      <c r="W34" s="7">
        <v>9259150495.4099998</v>
      </c>
      <c r="Y34" s="23">
        <v>1.6000000000000001E-3</v>
      </c>
    </row>
    <row r="35" spans="1:25" ht="21" x14ac:dyDescent="0.25">
      <c r="A35" s="12" t="s">
        <v>41</v>
      </c>
      <c r="C35" s="7">
        <v>12667704</v>
      </c>
      <c r="E35" s="7">
        <v>215433622213</v>
      </c>
      <c r="G35" s="7">
        <v>211173393573.32401</v>
      </c>
      <c r="I35" s="7" t="s">
        <v>236</v>
      </c>
      <c r="K35" s="7" t="s">
        <v>236</v>
      </c>
      <c r="M35" s="7" t="s">
        <v>236</v>
      </c>
      <c r="O35" s="7" t="s">
        <v>236</v>
      </c>
      <c r="Q35" s="7">
        <v>12667704</v>
      </c>
      <c r="S35" s="7">
        <v>16590</v>
      </c>
      <c r="U35" s="7">
        <v>215433622213</v>
      </c>
      <c r="W35" s="7">
        <v>208906773964.30801</v>
      </c>
      <c r="Y35" s="23">
        <v>3.6900000000000002E-2</v>
      </c>
    </row>
    <row r="36" spans="1:25" ht="21" x14ac:dyDescent="0.25">
      <c r="A36" s="12" t="s">
        <v>42</v>
      </c>
      <c r="C36" s="7">
        <v>1500000</v>
      </c>
      <c r="E36" s="7">
        <v>23451877496</v>
      </c>
      <c r="G36" s="7">
        <v>16029056250</v>
      </c>
      <c r="I36" s="7" t="s">
        <v>236</v>
      </c>
      <c r="K36" s="7" t="s">
        <v>236</v>
      </c>
      <c r="M36" s="7" t="s">
        <v>236</v>
      </c>
      <c r="O36" s="7" t="s">
        <v>236</v>
      </c>
      <c r="Q36" s="7">
        <v>1500000</v>
      </c>
      <c r="S36" s="7">
        <v>12300</v>
      </c>
      <c r="U36" s="7">
        <v>23451877496</v>
      </c>
      <c r="W36" s="7">
        <v>18340222500</v>
      </c>
      <c r="Y36" s="23">
        <v>3.2000000000000002E-3</v>
      </c>
    </row>
    <row r="37" spans="1:25" ht="21" x14ac:dyDescent="0.25">
      <c r="A37" s="12" t="s">
        <v>43</v>
      </c>
      <c r="C37" s="7">
        <v>15706</v>
      </c>
      <c r="E37" s="7">
        <v>310677752</v>
      </c>
      <c r="G37" s="7">
        <v>219512443.15799999</v>
      </c>
      <c r="I37" s="7">
        <v>7853</v>
      </c>
      <c r="K37" s="7" t="s">
        <v>236</v>
      </c>
      <c r="M37" s="7" t="s">
        <v>236</v>
      </c>
      <c r="O37" s="7" t="s">
        <v>236</v>
      </c>
      <c r="Q37" s="7">
        <v>23559</v>
      </c>
      <c r="S37" s="7">
        <v>9360</v>
      </c>
      <c r="U37" s="7">
        <v>310677752</v>
      </c>
      <c r="W37" s="7">
        <v>219200192.17199999</v>
      </c>
      <c r="Y37" s="23">
        <v>0</v>
      </c>
    </row>
    <row r="38" spans="1:25" ht="21" x14ac:dyDescent="0.25">
      <c r="A38" s="12" t="s">
        <v>44</v>
      </c>
      <c r="C38" s="7">
        <v>50000</v>
      </c>
      <c r="E38" s="7">
        <v>1465780226</v>
      </c>
      <c r="G38" s="7">
        <v>873769950</v>
      </c>
      <c r="I38" s="7" t="s">
        <v>236</v>
      </c>
      <c r="K38" s="7" t="s">
        <v>236</v>
      </c>
      <c r="M38" s="7" t="s">
        <v>236</v>
      </c>
      <c r="O38" s="7" t="s">
        <v>236</v>
      </c>
      <c r="Q38" s="7">
        <v>50000</v>
      </c>
      <c r="S38" s="7">
        <v>19600</v>
      </c>
      <c r="U38" s="7">
        <v>1465780226</v>
      </c>
      <c r="W38" s="7">
        <v>974169000</v>
      </c>
      <c r="Y38" s="23">
        <v>2.0000000000000001E-4</v>
      </c>
    </row>
    <row r="39" spans="1:25" ht="21" x14ac:dyDescent="0.25">
      <c r="A39" s="12" t="s">
        <v>45</v>
      </c>
      <c r="C39" s="7">
        <v>10496511</v>
      </c>
      <c r="E39" s="7">
        <v>74505134450</v>
      </c>
      <c r="G39" s="7">
        <v>36049666104.245201</v>
      </c>
      <c r="I39" s="7" t="s">
        <v>236</v>
      </c>
      <c r="K39" s="7" t="s">
        <v>236</v>
      </c>
      <c r="M39" s="7" t="s">
        <v>236</v>
      </c>
      <c r="O39" s="7" t="s">
        <v>236</v>
      </c>
      <c r="Q39" s="7">
        <v>10496511</v>
      </c>
      <c r="S39" s="7">
        <v>3791</v>
      </c>
      <c r="U39" s="7">
        <v>74505134450</v>
      </c>
      <c r="W39" s="7">
        <v>39555509175.454002</v>
      </c>
      <c r="Y39" s="23">
        <v>7.0000000000000001E-3</v>
      </c>
    </row>
    <row r="40" spans="1:25" ht="21" x14ac:dyDescent="0.25">
      <c r="A40" s="12" t="s">
        <v>46</v>
      </c>
      <c r="C40" s="7">
        <v>2777983</v>
      </c>
      <c r="E40" s="7">
        <v>26591424355</v>
      </c>
      <c r="G40" s="7">
        <v>28114363185.708099</v>
      </c>
      <c r="I40" s="7" t="s">
        <v>236</v>
      </c>
      <c r="K40" s="7" t="s">
        <v>236</v>
      </c>
      <c r="M40" s="7" t="s">
        <v>236</v>
      </c>
      <c r="O40" s="7" t="s">
        <v>236</v>
      </c>
      <c r="Q40" s="7">
        <v>2777983</v>
      </c>
      <c r="S40" s="7">
        <v>11180</v>
      </c>
      <c r="U40" s="7">
        <v>26591424355</v>
      </c>
      <c r="W40" s="7">
        <v>30873055732.856998</v>
      </c>
      <c r="Y40" s="23">
        <v>5.4999999999999997E-3</v>
      </c>
    </row>
    <row r="41" spans="1:25" ht="21" x14ac:dyDescent="0.25">
      <c r="A41" s="12" t="s">
        <v>47</v>
      </c>
      <c r="C41" s="7">
        <v>2377940</v>
      </c>
      <c r="E41" s="7">
        <v>8740477613</v>
      </c>
      <c r="G41" s="7">
        <v>2829458134.6290002</v>
      </c>
      <c r="I41" s="7" t="s">
        <v>236</v>
      </c>
      <c r="K41" s="7" t="s">
        <v>236</v>
      </c>
      <c r="M41" s="7" t="s">
        <v>236</v>
      </c>
      <c r="O41" s="7" t="s">
        <v>236</v>
      </c>
      <c r="Q41" s="7">
        <v>2377940</v>
      </c>
      <c r="S41" s="7">
        <v>1351</v>
      </c>
      <c r="U41" s="7">
        <v>8740477613</v>
      </c>
      <c r="W41" s="7">
        <v>3193481988.2069998</v>
      </c>
      <c r="Y41" s="23">
        <v>5.9999999999999995E-4</v>
      </c>
    </row>
    <row r="42" spans="1:25" ht="21" x14ac:dyDescent="0.25">
      <c r="A42" s="12" t="s">
        <v>48</v>
      </c>
      <c r="C42" s="7">
        <v>5999998</v>
      </c>
      <c r="E42" s="7">
        <v>22882035517</v>
      </c>
      <c r="G42" s="7">
        <v>35666502111.162003</v>
      </c>
      <c r="I42" s="7">
        <v>984972</v>
      </c>
      <c r="K42" s="7">
        <v>6780219653</v>
      </c>
      <c r="M42" s="7" t="s">
        <v>236</v>
      </c>
      <c r="O42" s="7" t="s">
        <v>236</v>
      </c>
      <c r="Q42" s="7">
        <v>6984970</v>
      </c>
      <c r="S42" s="7">
        <v>6960</v>
      </c>
      <c r="U42" s="7">
        <v>29662255170</v>
      </c>
      <c r="W42" s="7">
        <v>48326129622.360001</v>
      </c>
      <c r="Y42" s="23">
        <v>8.5000000000000006E-3</v>
      </c>
    </row>
    <row r="43" spans="1:25" ht="21" x14ac:dyDescent="0.25">
      <c r="A43" s="12" t="s">
        <v>49</v>
      </c>
      <c r="C43" s="7">
        <v>0</v>
      </c>
      <c r="E43" s="7">
        <v>0</v>
      </c>
      <c r="G43" s="7">
        <v>0</v>
      </c>
      <c r="I43" s="7">
        <v>218115</v>
      </c>
      <c r="K43" s="7">
        <v>3735656358</v>
      </c>
      <c r="M43" s="7" t="s">
        <v>236</v>
      </c>
      <c r="O43" s="7" t="s">
        <v>236</v>
      </c>
      <c r="Q43" s="7">
        <v>218115</v>
      </c>
      <c r="S43" s="7">
        <v>17680</v>
      </c>
      <c r="U43" s="7">
        <v>3735656358</v>
      </c>
      <c r="W43" s="7">
        <v>3833328374.46</v>
      </c>
      <c r="Y43" s="23">
        <v>6.9999999999999999E-4</v>
      </c>
    </row>
    <row r="44" spans="1:25" s="5" customFormat="1" ht="21.75" thickBot="1" x14ac:dyDescent="0.3">
      <c r="A44" s="16"/>
      <c r="B44" s="16"/>
      <c r="C44" s="17">
        <f>SUM(C9:C43)</f>
        <v>133239111</v>
      </c>
      <c r="D44" s="16"/>
      <c r="E44" s="17">
        <f>SUM(E9:E43)</f>
        <v>953249219084</v>
      </c>
      <c r="F44" s="16"/>
      <c r="G44" s="17">
        <f>SUM(G9:G43)</f>
        <v>755653735377.7915</v>
      </c>
      <c r="H44" s="18"/>
      <c r="I44" s="17">
        <f>SUM(I9:I43)</f>
        <v>1210940</v>
      </c>
      <c r="J44" s="16"/>
      <c r="K44" s="17">
        <f>SUM(K9:K43)</f>
        <v>10515876011</v>
      </c>
      <c r="L44" s="16"/>
      <c r="M44" s="17">
        <f>SUM(M9:M43)</f>
        <v>0</v>
      </c>
      <c r="N44" s="16"/>
      <c r="O44" s="17">
        <f>SUM(O9:O43)</f>
        <v>0</v>
      </c>
      <c r="P44" s="18"/>
      <c r="Q44" s="17">
        <f>SUM(Q9:Q43)</f>
        <v>134450051</v>
      </c>
      <c r="R44" s="16"/>
      <c r="S44" s="17">
        <f>SUM(S9:S43)</f>
        <v>380818</v>
      </c>
      <c r="T44" s="16"/>
      <c r="U44" s="17">
        <f>SUM(U9:U43)</f>
        <v>963765095095</v>
      </c>
      <c r="V44" s="16"/>
      <c r="W44" s="17">
        <f>SUM(W9:W43)</f>
        <v>801771452154.8916</v>
      </c>
      <c r="X44" s="16"/>
      <c r="Y44" s="24">
        <f>SUM(Y9:Y43)</f>
        <v>0.14160000000000003</v>
      </c>
    </row>
    <row r="45" spans="1:25" ht="19.5" thickTop="1" x14ac:dyDescent="0.25"/>
  </sheetData>
  <sheetProtection algorithmName="SHA-512" hashValue="jMmugogddb3ru33m9eSyYU+JsofwWi8sizuQafgaUpuuf8QRJTWeKBFbfX9DqvUxNpjDnyw4K3w+pBGrNcN3Dg==" saltValue="cew2KiBJo7ao9yv9tQHUFA==" spinCount="100000" sheet="1" objects="1" scenarios="1" selectLockedCells="1" autoFilter="0" selectUnlockedCells="1"/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4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46"/>
  <sheetViews>
    <sheetView rightToLeft="1" view="pageBreakPreview" zoomScale="106" zoomScaleNormal="82" zoomScaleSheetLayoutView="106" workbookViewId="0">
      <selection activeCell="A10" sqref="A10:XFD10"/>
    </sheetView>
  </sheetViews>
  <sheetFormatPr defaultRowHeight="18.75" x14ac:dyDescent="0.25"/>
  <cols>
    <col min="1" max="1" width="29.140625" style="6" bestFit="1" customWidth="1"/>
    <col min="2" max="2" width="1" style="6" customWidth="1"/>
    <col min="3" max="3" width="11.28515625" style="6" customWidth="1"/>
    <col min="4" max="4" width="1" style="6" customWidth="1"/>
    <col min="5" max="5" width="22.85546875" style="6" bestFit="1" customWidth="1"/>
    <col min="6" max="6" width="1" style="6" customWidth="1"/>
    <col min="7" max="7" width="11.28515625" style="6" customWidth="1"/>
    <col min="8" max="8" width="1" style="6" customWidth="1"/>
    <col min="9" max="9" width="16.85546875" style="6" bestFit="1" customWidth="1"/>
    <col min="10" max="10" width="1" style="6" customWidth="1"/>
    <col min="11" max="11" width="15.5703125" style="23" customWidth="1"/>
    <col min="12" max="12" width="1" style="6" customWidth="1"/>
    <col min="13" max="13" width="17" style="6" bestFit="1" customWidth="1"/>
    <col min="14" max="14" width="1" style="6" customWidth="1"/>
    <col min="15" max="15" width="22.85546875" style="6" bestFit="1" customWidth="1"/>
    <col min="16" max="16" width="1" style="6" customWidth="1"/>
    <col min="17" max="17" width="16.42578125" style="6" bestFit="1" customWidth="1"/>
    <col min="18" max="18" width="1" style="6" customWidth="1"/>
    <col min="19" max="19" width="17.7109375" style="6" bestFit="1" customWidth="1"/>
    <col min="20" max="20" width="1" style="6" customWidth="1"/>
    <col min="21" max="21" width="12.7109375" style="23" customWidth="1"/>
    <col min="22" max="22" width="1" style="6" customWidth="1"/>
    <col min="23" max="23" width="9.140625" style="6" customWidth="1"/>
    <col min="24" max="16384" width="9.140625" style="6"/>
  </cols>
  <sheetData>
    <row r="1" spans="1:21" s="3" customFormat="1" ht="22.5" x14ac:dyDescent="0.25">
      <c r="K1" s="36"/>
      <c r="U1" s="36"/>
    </row>
    <row r="2" spans="1:21" s="3" customFormat="1" ht="24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spans="1:21" s="3" customFormat="1" ht="24" x14ac:dyDescent="0.25">
      <c r="A3" s="41" t="s">
        <v>169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</row>
    <row r="4" spans="1:21" s="3" customFormat="1" ht="24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</row>
    <row r="5" spans="1:21" s="3" customFormat="1" ht="22.5" x14ac:dyDescent="0.25">
      <c r="K5" s="36"/>
      <c r="U5" s="36"/>
    </row>
    <row r="6" spans="1:21" s="3" customFormat="1" ht="24" x14ac:dyDescent="0.25">
      <c r="A6" s="38" t="s">
        <v>3</v>
      </c>
      <c r="C6" s="39" t="s">
        <v>171</v>
      </c>
      <c r="D6" s="39" t="s">
        <v>171</v>
      </c>
      <c r="E6" s="39" t="s">
        <v>171</v>
      </c>
      <c r="F6" s="39" t="s">
        <v>171</v>
      </c>
      <c r="G6" s="39" t="s">
        <v>171</v>
      </c>
      <c r="H6" s="39" t="s">
        <v>171</v>
      </c>
      <c r="I6" s="39" t="s">
        <v>171</v>
      </c>
      <c r="J6" s="39" t="s">
        <v>171</v>
      </c>
      <c r="K6" s="39" t="s">
        <v>171</v>
      </c>
      <c r="M6" s="39" t="s">
        <v>172</v>
      </c>
      <c r="N6" s="39" t="s">
        <v>172</v>
      </c>
      <c r="O6" s="39" t="s">
        <v>172</v>
      </c>
      <c r="P6" s="39" t="s">
        <v>172</v>
      </c>
      <c r="Q6" s="39" t="s">
        <v>172</v>
      </c>
      <c r="R6" s="39" t="s">
        <v>172</v>
      </c>
      <c r="S6" s="39" t="s">
        <v>172</v>
      </c>
      <c r="T6" s="39" t="s">
        <v>172</v>
      </c>
      <c r="U6" s="39" t="s">
        <v>172</v>
      </c>
    </row>
    <row r="7" spans="1:21" s="15" customFormat="1" ht="47.25" customHeight="1" x14ac:dyDescent="0.25">
      <c r="A7" s="39" t="s">
        <v>3</v>
      </c>
      <c r="C7" s="43" t="s">
        <v>215</v>
      </c>
      <c r="E7" s="43" t="s">
        <v>216</v>
      </c>
      <c r="G7" s="30" t="s">
        <v>217</v>
      </c>
      <c r="I7" s="43" t="s">
        <v>114</v>
      </c>
      <c r="K7" s="47" t="s">
        <v>218</v>
      </c>
      <c r="M7" s="43" t="s">
        <v>215</v>
      </c>
      <c r="O7" s="43" t="s">
        <v>216</v>
      </c>
      <c r="Q7" s="43" t="s">
        <v>217</v>
      </c>
      <c r="S7" s="43" t="s">
        <v>114</v>
      </c>
      <c r="U7" s="47" t="s">
        <v>218</v>
      </c>
    </row>
    <row r="8" spans="1:21" ht="21" x14ac:dyDescent="0.25">
      <c r="A8" s="12" t="s">
        <v>206</v>
      </c>
      <c r="C8" s="7" t="s">
        <v>236</v>
      </c>
      <c r="E8" s="25" t="s">
        <v>236</v>
      </c>
      <c r="G8" s="7" t="s">
        <v>236</v>
      </c>
      <c r="I8" s="25" t="s">
        <v>236</v>
      </c>
      <c r="K8" s="23">
        <v>0</v>
      </c>
      <c r="M8" s="25">
        <v>697383500</v>
      </c>
      <c r="O8" s="25" t="s">
        <v>236</v>
      </c>
      <c r="Q8" s="25">
        <v>-44366928</v>
      </c>
      <c r="S8" s="25">
        <v>653016572</v>
      </c>
      <c r="U8" s="23">
        <v>5.9999999999999995E-4</v>
      </c>
    </row>
    <row r="9" spans="1:21" ht="21" x14ac:dyDescent="0.25">
      <c r="A9" s="12" t="s">
        <v>213</v>
      </c>
      <c r="C9" s="7" t="s">
        <v>236</v>
      </c>
      <c r="E9" s="25" t="s">
        <v>236</v>
      </c>
      <c r="G9" s="7" t="s">
        <v>236</v>
      </c>
      <c r="I9" s="25" t="s">
        <v>236</v>
      </c>
      <c r="K9" s="23">
        <v>0</v>
      </c>
      <c r="M9" s="25" t="s">
        <v>236</v>
      </c>
      <c r="O9" s="25" t="s">
        <v>236</v>
      </c>
      <c r="Q9" s="25">
        <v>980850</v>
      </c>
      <c r="S9" s="25">
        <v>980850</v>
      </c>
      <c r="U9" s="23">
        <v>0</v>
      </c>
    </row>
    <row r="10" spans="1:21" ht="21" x14ac:dyDescent="0.25">
      <c r="A10" s="12" t="s">
        <v>41</v>
      </c>
      <c r="C10" s="7" t="s">
        <v>236</v>
      </c>
      <c r="E10" s="25">
        <v>-2266619608</v>
      </c>
      <c r="G10" s="7" t="s">
        <v>236</v>
      </c>
      <c r="I10" s="25">
        <v>-2266619608</v>
      </c>
      <c r="K10" s="31">
        <v>-2.1999999999999999E-2</v>
      </c>
      <c r="M10" s="25">
        <v>21290142720</v>
      </c>
      <c r="O10" s="25">
        <v>-86761161752</v>
      </c>
      <c r="Q10" s="25">
        <v>-53934523</v>
      </c>
      <c r="S10" s="25">
        <v>-65524953555</v>
      </c>
      <c r="U10" s="37">
        <v>-5.7799999999999997E-2</v>
      </c>
    </row>
    <row r="11" spans="1:21" ht="21" x14ac:dyDescent="0.25">
      <c r="A11" s="12" t="s">
        <v>46</v>
      </c>
      <c r="C11" s="7" t="s">
        <v>236</v>
      </c>
      <c r="E11" s="25">
        <v>2758692547</v>
      </c>
      <c r="G11" s="7" t="s">
        <v>236</v>
      </c>
      <c r="I11" s="25">
        <v>2758692547</v>
      </c>
      <c r="K11" s="23">
        <v>2.6800000000000001E-2</v>
      </c>
      <c r="M11" s="25">
        <v>4416992970</v>
      </c>
      <c r="O11" s="25">
        <v>-7032772680</v>
      </c>
      <c r="Q11" s="25">
        <v>1951884894</v>
      </c>
      <c r="S11" s="25">
        <v>-663894816</v>
      </c>
      <c r="U11" s="37">
        <v>-5.9999999999999995E-4</v>
      </c>
    </row>
    <row r="12" spans="1:21" ht="21" x14ac:dyDescent="0.25">
      <c r="A12" s="12" t="s">
        <v>27</v>
      </c>
      <c r="C12" s="7" t="s">
        <v>236</v>
      </c>
      <c r="E12" s="25">
        <v>-1251503859</v>
      </c>
      <c r="G12" s="7" t="s">
        <v>236</v>
      </c>
      <c r="I12" s="25">
        <v>-1251503859</v>
      </c>
      <c r="K12" s="31">
        <v>-1.21E-2</v>
      </c>
      <c r="M12" s="25" t="s">
        <v>236</v>
      </c>
      <c r="O12" s="25">
        <v>-703899884</v>
      </c>
      <c r="Q12" s="25">
        <v>1324277305</v>
      </c>
      <c r="S12" s="25">
        <v>620377421</v>
      </c>
      <c r="U12" s="23">
        <v>5.0000000000000001E-4</v>
      </c>
    </row>
    <row r="13" spans="1:21" ht="21" x14ac:dyDescent="0.25">
      <c r="A13" s="12" t="s">
        <v>47</v>
      </c>
      <c r="C13" s="7" t="s">
        <v>236</v>
      </c>
      <c r="E13" s="25">
        <v>364023854</v>
      </c>
      <c r="G13" s="7" t="s">
        <v>236</v>
      </c>
      <c r="I13" s="25">
        <v>364023854</v>
      </c>
      <c r="K13" s="23">
        <v>3.5000000000000001E-3</v>
      </c>
      <c r="M13" s="25">
        <v>23779400</v>
      </c>
      <c r="O13" s="25">
        <v>366387645</v>
      </c>
      <c r="Q13" s="25" t="s">
        <v>236</v>
      </c>
      <c r="S13" s="25">
        <v>390167045</v>
      </c>
      <c r="U13" s="23">
        <v>2.9999999999999997E-4</v>
      </c>
    </row>
    <row r="14" spans="1:21" ht="21" x14ac:dyDescent="0.25">
      <c r="A14" s="12" t="s">
        <v>37</v>
      </c>
      <c r="C14" s="7" t="s">
        <v>236</v>
      </c>
      <c r="E14" s="25">
        <v>608049292</v>
      </c>
      <c r="G14" s="7" t="s">
        <v>236</v>
      </c>
      <c r="I14" s="25">
        <v>608049292</v>
      </c>
      <c r="K14" s="23">
        <v>5.8999999999999999E-3</v>
      </c>
      <c r="M14" s="25">
        <v>103893172</v>
      </c>
      <c r="O14" s="25">
        <v>941028665</v>
      </c>
      <c r="Q14" s="25" t="s">
        <v>236</v>
      </c>
      <c r="S14" s="25">
        <v>1044921837</v>
      </c>
      <c r="U14" s="23">
        <v>8.9999999999999998E-4</v>
      </c>
    </row>
    <row r="15" spans="1:21" ht="21" x14ac:dyDescent="0.25">
      <c r="A15" s="12" t="s">
        <v>43</v>
      </c>
      <c r="C15" s="7" t="s">
        <v>236</v>
      </c>
      <c r="E15" s="25">
        <v>-312250</v>
      </c>
      <c r="G15" s="7" t="s">
        <v>236</v>
      </c>
      <c r="I15" s="25">
        <v>-312250</v>
      </c>
      <c r="K15" s="23">
        <v>0</v>
      </c>
      <c r="M15" s="25">
        <v>5000477</v>
      </c>
      <c r="O15" s="25">
        <v>16549303</v>
      </c>
      <c r="Q15" s="25" t="s">
        <v>236</v>
      </c>
      <c r="S15" s="25">
        <v>21549780</v>
      </c>
      <c r="U15" s="23">
        <v>0</v>
      </c>
    </row>
    <row r="16" spans="1:21" ht="21" x14ac:dyDescent="0.25">
      <c r="A16" s="12" t="s">
        <v>48</v>
      </c>
      <c r="C16" s="7" t="s">
        <v>236</v>
      </c>
      <c r="E16" s="25">
        <v>5879407858</v>
      </c>
      <c r="G16" s="7" t="s">
        <v>236</v>
      </c>
      <c r="I16" s="25">
        <v>5879407858</v>
      </c>
      <c r="K16" s="23">
        <v>5.7000000000000002E-2</v>
      </c>
      <c r="M16" s="25">
        <v>4199998600</v>
      </c>
      <c r="O16" s="25">
        <v>-329463596</v>
      </c>
      <c r="Q16" s="25" t="s">
        <v>236</v>
      </c>
      <c r="S16" s="25">
        <v>3870535004</v>
      </c>
      <c r="U16" s="23">
        <v>3.3999999999999998E-3</v>
      </c>
    </row>
    <row r="17" spans="1:21" ht="21" x14ac:dyDescent="0.25">
      <c r="A17" s="12" t="s">
        <v>23</v>
      </c>
      <c r="C17" s="7" t="s">
        <v>236</v>
      </c>
      <c r="E17" s="25">
        <v>22497638</v>
      </c>
      <c r="G17" s="7" t="s">
        <v>236</v>
      </c>
      <c r="I17" s="25">
        <v>22497638</v>
      </c>
      <c r="K17" s="23">
        <v>2.0000000000000001E-4</v>
      </c>
      <c r="M17" s="25">
        <v>161246642</v>
      </c>
      <c r="O17" s="25">
        <v>787146983</v>
      </c>
      <c r="Q17" s="25" t="s">
        <v>236</v>
      </c>
      <c r="S17" s="25">
        <v>948393625</v>
      </c>
      <c r="U17" s="23">
        <v>8.0000000000000004E-4</v>
      </c>
    </row>
    <row r="18" spans="1:21" ht="21" x14ac:dyDescent="0.25">
      <c r="A18" s="12" t="s">
        <v>38</v>
      </c>
      <c r="C18" s="7" t="s">
        <v>236</v>
      </c>
      <c r="E18" s="25">
        <v>184148</v>
      </c>
      <c r="G18" s="7" t="s">
        <v>236</v>
      </c>
      <c r="I18" s="25">
        <v>184148</v>
      </c>
      <c r="K18" s="23">
        <v>0</v>
      </c>
      <c r="M18" s="25">
        <v>289575</v>
      </c>
      <c r="O18" s="25">
        <v>181289</v>
      </c>
      <c r="Q18" s="25" t="s">
        <v>236</v>
      </c>
      <c r="S18" s="25">
        <v>470864</v>
      </c>
      <c r="U18" s="23">
        <v>0</v>
      </c>
    </row>
    <row r="19" spans="1:21" ht="21" x14ac:dyDescent="0.25">
      <c r="A19" s="12" t="s">
        <v>20</v>
      </c>
      <c r="C19" s="7" t="s">
        <v>236</v>
      </c>
      <c r="E19" s="25">
        <v>70781537</v>
      </c>
      <c r="G19" s="7" t="s">
        <v>236</v>
      </c>
      <c r="I19" s="25">
        <v>70781537</v>
      </c>
      <c r="K19" s="23">
        <v>6.9999999999999999E-4</v>
      </c>
      <c r="M19" s="25">
        <v>24250000</v>
      </c>
      <c r="O19" s="25">
        <v>122642894</v>
      </c>
      <c r="Q19" s="25" t="s">
        <v>236</v>
      </c>
      <c r="S19" s="25">
        <v>146892894</v>
      </c>
      <c r="U19" s="23">
        <v>1E-4</v>
      </c>
    </row>
    <row r="20" spans="1:21" ht="21" x14ac:dyDescent="0.25">
      <c r="A20" s="12" t="s">
        <v>18</v>
      </c>
      <c r="C20" s="7" t="s">
        <v>236</v>
      </c>
      <c r="E20" s="25">
        <v>108083057</v>
      </c>
      <c r="G20" s="7" t="s">
        <v>236</v>
      </c>
      <c r="I20" s="25">
        <v>108083057</v>
      </c>
      <c r="K20" s="23">
        <v>1E-3</v>
      </c>
      <c r="M20" s="25">
        <v>16600000</v>
      </c>
      <c r="O20" s="25">
        <v>-305277903</v>
      </c>
      <c r="Q20" s="25" t="s">
        <v>236</v>
      </c>
      <c r="S20" s="25">
        <v>-288677903</v>
      </c>
      <c r="U20" s="37">
        <v>-2.9999999999999997E-4</v>
      </c>
    </row>
    <row r="21" spans="1:21" ht="21" x14ac:dyDescent="0.25">
      <c r="A21" s="12" t="s">
        <v>19</v>
      </c>
      <c r="C21" s="7" t="s">
        <v>236</v>
      </c>
      <c r="E21" s="25">
        <v>67843912</v>
      </c>
      <c r="G21" s="7" t="s">
        <v>236</v>
      </c>
      <c r="I21" s="25">
        <v>67843912</v>
      </c>
      <c r="K21" s="23">
        <v>6.9999999999999999E-4</v>
      </c>
      <c r="M21" s="25">
        <v>700000</v>
      </c>
      <c r="O21" s="25">
        <v>-140560840</v>
      </c>
      <c r="Q21" s="25" t="s">
        <v>236</v>
      </c>
      <c r="S21" s="25">
        <v>-139860840</v>
      </c>
      <c r="U21" s="37">
        <v>-1E-4</v>
      </c>
    </row>
    <row r="22" spans="1:21" ht="21" x14ac:dyDescent="0.25">
      <c r="A22" s="12" t="s">
        <v>39</v>
      </c>
      <c r="C22" s="7" t="s">
        <v>236</v>
      </c>
      <c r="E22" s="25">
        <v>79627670</v>
      </c>
      <c r="G22" s="7" t="s">
        <v>236</v>
      </c>
      <c r="I22" s="25">
        <v>79627670</v>
      </c>
      <c r="K22" s="23">
        <v>8.0000000000000004E-4</v>
      </c>
      <c r="M22" s="25">
        <v>22299133</v>
      </c>
      <c r="O22" s="25">
        <v>104627394</v>
      </c>
      <c r="Q22" s="25" t="s">
        <v>236</v>
      </c>
      <c r="S22" s="25">
        <v>126926527</v>
      </c>
      <c r="U22" s="23">
        <v>1E-4</v>
      </c>
    </row>
    <row r="23" spans="1:21" ht="21" x14ac:dyDescent="0.25">
      <c r="A23" s="12" t="s">
        <v>33</v>
      </c>
      <c r="C23" s="7" t="s">
        <v>236</v>
      </c>
      <c r="E23" s="25">
        <v>65821021</v>
      </c>
      <c r="G23" s="7" t="s">
        <v>236</v>
      </c>
      <c r="I23" s="25">
        <v>65821021</v>
      </c>
      <c r="K23" s="23">
        <v>5.9999999999999995E-4</v>
      </c>
      <c r="M23" s="25">
        <v>181178054</v>
      </c>
      <c r="O23" s="25">
        <v>304065563</v>
      </c>
      <c r="Q23" s="25" t="s">
        <v>236</v>
      </c>
      <c r="S23" s="25">
        <v>485243617</v>
      </c>
      <c r="U23" s="23">
        <v>4.0000000000000002E-4</v>
      </c>
    </row>
    <row r="24" spans="1:21" ht="21" x14ac:dyDescent="0.25">
      <c r="A24" s="12" t="s">
        <v>42</v>
      </c>
      <c r="C24" s="7" t="s">
        <v>236</v>
      </c>
      <c r="E24" s="25">
        <v>2311166250</v>
      </c>
      <c r="G24" s="7" t="s">
        <v>236</v>
      </c>
      <c r="I24" s="25">
        <v>2311166250</v>
      </c>
      <c r="K24" s="23">
        <v>2.24E-2</v>
      </c>
      <c r="M24" s="25">
        <v>3600000000</v>
      </c>
      <c r="O24" s="25">
        <v>-2296255500</v>
      </c>
      <c r="Q24" s="25" t="s">
        <v>236</v>
      </c>
      <c r="S24" s="25">
        <v>1303744500</v>
      </c>
      <c r="U24" s="23">
        <v>1.1000000000000001E-3</v>
      </c>
    </row>
    <row r="25" spans="1:21" ht="21" x14ac:dyDescent="0.25">
      <c r="A25" s="12" t="s">
        <v>16</v>
      </c>
      <c r="C25" s="7" t="s">
        <v>236</v>
      </c>
      <c r="E25" s="25">
        <v>198810000</v>
      </c>
      <c r="G25" s="7" t="s">
        <v>236</v>
      </c>
      <c r="I25" s="25">
        <v>198810000</v>
      </c>
      <c r="K25" s="23">
        <v>1.9E-3</v>
      </c>
      <c r="M25" s="25">
        <v>82000000</v>
      </c>
      <c r="O25" s="25">
        <v>72565650</v>
      </c>
      <c r="Q25" s="25" t="s">
        <v>236</v>
      </c>
      <c r="S25" s="25">
        <v>154565650</v>
      </c>
      <c r="U25" s="23">
        <v>1E-4</v>
      </c>
    </row>
    <row r="26" spans="1:21" ht="21" x14ac:dyDescent="0.25">
      <c r="A26" s="12" t="s">
        <v>32</v>
      </c>
      <c r="C26" s="7" t="s">
        <v>236</v>
      </c>
      <c r="E26" s="25">
        <v>1439362873</v>
      </c>
      <c r="G26" s="7" t="s">
        <v>236</v>
      </c>
      <c r="I26" s="25">
        <v>1439362873</v>
      </c>
      <c r="K26" s="23">
        <v>1.4E-2</v>
      </c>
      <c r="M26" s="25">
        <v>133779363</v>
      </c>
      <c r="O26" s="25">
        <v>3655312228</v>
      </c>
      <c r="Q26" s="25" t="s">
        <v>236</v>
      </c>
      <c r="S26" s="25">
        <v>3789091591</v>
      </c>
      <c r="U26" s="23">
        <v>3.3E-3</v>
      </c>
    </row>
    <row r="27" spans="1:21" ht="21" x14ac:dyDescent="0.25">
      <c r="A27" s="12" t="s">
        <v>15</v>
      </c>
      <c r="C27" s="7" t="s">
        <v>236</v>
      </c>
      <c r="E27" s="25">
        <v>3460799985</v>
      </c>
      <c r="G27" s="7" t="s">
        <v>236</v>
      </c>
      <c r="I27" s="25">
        <v>3460799985</v>
      </c>
      <c r="K27" s="23">
        <v>3.3599999999999998E-2</v>
      </c>
      <c r="M27" s="25">
        <v>377400000</v>
      </c>
      <c r="O27" s="25">
        <v>-24425682284</v>
      </c>
      <c r="Q27" s="25" t="s">
        <v>236</v>
      </c>
      <c r="S27" s="25">
        <v>-24048282284</v>
      </c>
      <c r="U27" s="37">
        <v>-2.12E-2</v>
      </c>
    </row>
    <row r="28" spans="1:21" ht="21" x14ac:dyDescent="0.25">
      <c r="A28" s="12" t="s">
        <v>24</v>
      </c>
      <c r="C28" s="7" t="s">
        <v>236</v>
      </c>
      <c r="E28" s="25">
        <v>-52000746</v>
      </c>
      <c r="G28" s="7" t="s">
        <v>236</v>
      </c>
      <c r="I28" s="25">
        <v>-52000746</v>
      </c>
      <c r="K28" s="31">
        <v>-5.0000000000000001E-4</v>
      </c>
      <c r="M28" s="25">
        <v>59982390</v>
      </c>
      <c r="O28" s="25">
        <v>377391590</v>
      </c>
      <c r="Q28" s="25" t="s">
        <v>236</v>
      </c>
      <c r="S28" s="25">
        <v>437373980</v>
      </c>
      <c r="U28" s="23">
        <v>4.0000000000000002E-4</v>
      </c>
    </row>
    <row r="29" spans="1:21" ht="21" x14ac:dyDescent="0.25">
      <c r="A29" s="12" t="s">
        <v>36</v>
      </c>
      <c r="C29" s="7" t="s">
        <v>236</v>
      </c>
      <c r="E29" s="25">
        <v>438136374</v>
      </c>
      <c r="G29" s="7" t="s">
        <v>236</v>
      </c>
      <c r="I29" s="25">
        <v>438136374</v>
      </c>
      <c r="K29" s="23">
        <v>4.1999999999999997E-3</v>
      </c>
      <c r="M29" s="25">
        <v>1153860462</v>
      </c>
      <c r="O29" s="25">
        <v>-1107290110</v>
      </c>
      <c r="Q29" s="25" t="s">
        <v>236</v>
      </c>
      <c r="S29" s="25">
        <v>46570352</v>
      </c>
      <c r="U29" s="23">
        <v>0</v>
      </c>
    </row>
    <row r="30" spans="1:21" ht="21" x14ac:dyDescent="0.25">
      <c r="A30" s="12" t="s">
        <v>45</v>
      </c>
      <c r="C30" s="7" t="s">
        <v>236</v>
      </c>
      <c r="E30" s="25">
        <v>3505843071</v>
      </c>
      <c r="G30" s="7" t="s">
        <v>236</v>
      </c>
      <c r="I30" s="25">
        <v>3505843071</v>
      </c>
      <c r="K30" s="23">
        <v>3.4000000000000002E-2</v>
      </c>
      <c r="M30" s="25">
        <v>1049651100</v>
      </c>
      <c r="O30" s="25">
        <v>8086393989</v>
      </c>
      <c r="Q30" s="25" t="s">
        <v>236</v>
      </c>
      <c r="S30" s="25">
        <v>9136045089</v>
      </c>
      <c r="U30" s="23">
        <v>8.0999999999999996E-3</v>
      </c>
    </row>
    <row r="31" spans="1:21" ht="21" x14ac:dyDescent="0.25">
      <c r="A31" s="12" t="s">
        <v>22</v>
      </c>
      <c r="C31" s="7" t="s">
        <v>236</v>
      </c>
      <c r="E31" s="25">
        <v>1191491077</v>
      </c>
      <c r="G31" s="7" t="s">
        <v>236</v>
      </c>
      <c r="I31" s="25">
        <v>1191491077</v>
      </c>
      <c r="K31" s="23">
        <v>1.1599999999999999E-2</v>
      </c>
      <c r="M31" s="25">
        <v>550499750</v>
      </c>
      <c r="O31" s="25">
        <v>2013873403</v>
      </c>
      <c r="Q31" s="25" t="s">
        <v>236</v>
      </c>
      <c r="S31" s="25">
        <v>2564373153</v>
      </c>
      <c r="U31" s="23">
        <v>2.3E-3</v>
      </c>
    </row>
    <row r="32" spans="1:21" ht="21" x14ac:dyDescent="0.25">
      <c r="A32" s="12" t="s">
        <v>26</v>
      </c>
      <c r="C32" s="7" t="s">
        <v>236</v>
      </c>
      <c r="E32" s="25">
        <v>7460345250</v>
      </c>
      <c r="G32" s="7" t="s">
        <v>236</v>
      </c>
      <c r="I32" s="25">
        <v>7460345250</v>
      </c>
      <c r="K32" s="23">
        <v>7.2300000000000003E-2</v>
      </c>
      <c r="M32" s="25">
        <v>12375000000</v>
      </c>
      <c r="O32" s="25">
        <v>8533919250</v>
      </c>
      <c r="Q32" s="25" t="s">
        <v>236</v>
      </c>
      <c r="S32" s="25">
        <v>20908919250</v>
      </c>
      <c r="U32" s="23">
        <v>1.84E-2</v>
      </c>
    </row>
    <row r="33" spans="1:21" ht="21" x14ac:dyDescent="0.25">
      <c r="A33" s="12" t="s">
        <v>28</v>
      </c>
      <c r="C33" s="7" t="s">
        <v>236</v>
      </c>
      <c r="E33" s="25">
        <v>128243806</v>
      </c>
      <c r="G33" s="7" t="s">
        <v>236</v>
      </c>
      <c r="I33" s="25">
        <v>128243806</v>
      </c>
      <c r="K33" s="23">
        <v>1.1999999999999999E-3</v>
      </c>
      <c r="M33" s="25">
        <v>45181216</v>
      </c>
      <c r="O33" s="25">
        <v>166662836</v>
      </c>
      <c r="Q33" s="25" t="s">
        <v>236</v>
      </c>
      <c r="S33" s="25">
        <v>211844052</v>
      </c>
      <c r="U33" s="23">
        <v>2.0000000000000001E-4</v>
      </c>
    </row>
    <row r="34" spans="1:21" ht="21" x14ac:dyDescent="0.25">
      <c r="A34" s="12" t="s">
        <v>29</v>
      </c>
      <c r="C34" s="7" t="s">
        <v>236</v>
      </c>
      <c r="E34" s="25">
        <v>3844415394</v>
      </c>
      <c r="G34" s="7" t="s">
        <v>236</v>
      </c>
      <c r="I34" s="25">
        <v>3844415394</v>
      </c>
      <c r="K34" s="23">
        <v>3.73E-2</v>
      </c>
      <c r="M34" s="25">
        <v>1939417460</v>
      </c>
      <c r="O34" s="25">
        <v>33816795187</v>
      </c>
      <c r="Q34" s="25" t="s">
        <v>236</v>
      </c>
      <c r="S34" s="25">
        <v>35756212647</v>
      </c>
      <c r="U34" s="23">
        <v>3.15E-2</v>
      </c>
    </row>
    <row r="35" spans="1:21" ht="21" x14ac:dyDescent="0.25">
      <c r="A35" s="12" t="s">
        <v>25</v>
      </c>
      <c r="C35" s="7" t="s">
        <v>236</v>
      </c>
      <c r="E35" s="25">
        <v>1586503800</v>
      </c>
      <c r="G35" s="7" t="s">
        <v>236</v>
      </c>
      <c r="I35" s="25">
        <v>1586503800</v>
      </c>
      <c r="K35" s="23">
        <v>1.54E-2</v>
      </c>
      <c r="M35" s="25">
        <v>1400000000</v>
      </c>
      <c r="O35" s="25">
        <v>-6540849000</v>
      </c>
      <c r="Q35" s="25" t="s">
        <v>236</v>
      </c>
      <c r="S35" s="25">
        <v>-5140849000</v>
      </c>
      <c r="U35" s="37">
        <v>-4.4999999999999997E-3</v>
      </c>
    </row>
    <row r="36" spans="1:21" ht="21" x14ac:dyDescent="0.25">
      <c r="A36" s="12" t="s">
        <v>35</v>
      </c>
      <c r="C36" s="7" t="s">
        <v>236</v>
      </c>
      <c r="E36" s="25">
        <v>1605950670</v>
      </c>
      <c r="G36" s="7" t="s">
        <v>236</v>
      </c>
      <c r="I36" s="25">
        <v>1605950670</v>
      </c>
      <c r="K36" s="23">
        <v>1.5599999999999999E-2</v>
      </c>
      <c r="M36" s="25">
        <v>2760772680</v>
      </c>
      <c r="O36" s="25">
        <v>-772609483</v>
      </c>
      <c r="Q36" s="25" t="s">
        <v>236</v>
      </c>
      <c r="S36" s="25">
        <v>1988163197</v>
      </c>
      <c r="U36" s="23">
        <v>1.8E-3</v>
      </c>
    </row>
    <row r="37" spans="1:21" ht="21" x14ac:dyDescent="0.25">
      <c r="A37" s="12" t="s">
        <v>40</v>
      </c>
      <c r="C37" s="7" t="s">
        <v>236</v>
      </c>
      <c r="E37" s="25">
        <v>1198321941</v>
      </c>
      <c r="G37" s="7" t="s">
        <v>236</v>
      </c>
      <c r="I37" s="25">
        <v>1198321941</v>
      </c>
      <c r="K37" s="23">
        <v>1.1599999999999999E-2</v>
      </c>
      <c r="M37" s="25">
        <v>136587647</v>
      </c>
      <c r="O37" s="25">
        <v>684373405</v>
      </c>
      <c r="Q37" s="25" t="s">
        <v>236</v>
      </c>
      <c r="S37" s="25">
        <v>820961052</v>
      </c>
      <c r="U37" s="23">
        <v>6.9999999999999999E-4</v>
      </c>
    </row>
    <row r="38" spans="1:21" ht="21" x14ac:dyDescent="0.25">
      <c r="A38" s="12" t="s">
        <v>31</v>
      </c>
      <c r="C38" s="7" t="s">
        <v>236</v>
      </c>
      <c r="E38" s="25">
        <v>83201985</v>
      </c>
      <c r="G38" s="7" t="s">
        <v>236</v>
      </c>
      <c r="I38" s="25">
        <v>83201985</v>
      </c>
      <c r="K38" s="23">
        <v>8.0000000000000004E-4</v>
      </c>
      <c r="M38" s="25">
        <v>25917160</v>
      </c>
      <c r="O38" s="25">
        <v>76044825</v>
      </c>
      <c r="Q38" s="25" t="s">
        <v>236</v>
      </c>
      <c r="S38" s="25">
        <v>101961985</v>
      </c>
      <c r="U38" s="23">
        <v>1E-4</v>
      </c>
    </row>
    <row r="39" spans="1:21" ht="21" x14ac:dyDescent="0.25">
      <c r="A39" s="12" t="s">
        <v>34</v>
      </c>
      <c r="C39" s="7" t="s">
        <v>236</v>
      </c>
      <c r="E39" s="25">
        <v>337243888</v>
      </c>
      <c r="G39" s="7" t="s">
        <v>236</v>
      </c>
      <c r="I39" s="25">
        <v>337243888</v>
      </c>
      <c r="K39" s="23">
        <v>3.3E-3</v>
      </c>
      <c r="M39" s="25" t="s">
        <v>236</v>
      </c>
      <c r="O39" s="25">
        <v>712402336</v>
      </c>
      <c r="Q39" s="25" t="s">
        <v>236</v>
      </c>
      <c r="S39" s="25">
        <v>712402336</v>
      </c>
      <c r="U39" s="23">
        <v>5.9999999999999995E-4</v>
      </c>
    </row>
    <row r="40" spans="1:21" ht="21" x14ac:dyDescent="0.25">
      <c r="A40" s="12" t="s">
        <v>21</v>
      </c>
      <c r="C40" s="7" t="s">
        <v>236</v>
      </c>
      <c r="E40" s="25">
        <v>87727894</v>
      </c>
      <c r="G40" s="7" t="s">
        <v>236</v>
      </c>
      <c r="I40" s="25">
        <v>87727894</v>
      </c>
      <c r="K40" s="23">
        <v>8.9999999999999998E-4</v>
      </c>
      <c r="M40" s="25" t="s">
        <v>236</v>
      </c>
      <c r="O40" s="25">
        <v>-38041299</v>
      </c>
      <c r="Q40" s="25" t="s">
        <v>236</v>
      </c>
      <c r="S40" s="25">
        <v>-38041299</v>
      </c>
      <c r="U40" s="23">
        <v>0</v>
      </c>
    </row>
    <row r="41" spans="1:21" ht="21" x14ac:dyDescent="0.25">
      <c r="A41" s="12" t="s">
        <v>17</v>
      </c>
      <c r="C41" s="7" t="s">
        <v>236</v>
      </c>
      <c r="E41" s="25">
        <v>47992734</v>
      </c>
      <c r="G41" s="7" t="s">
        <v>236</v>
      </c>
      <c r="I41" s="25">
        <v>47992734</v>
      </c>
      <c r="K41" s="23">
        <v>5.0000000000000001E-4</v>
      </c>
      <c r="M41" s="25" t="s">
        <v>236</v>
      </c>
      <c r="O41" s="25">
        <v>158797289</v>
      </c>
      <c r="Q41" s="25" t="s">
        <v>236</v>
      </c>
      <c r="S41" s="25">
        <v>158797289</v>
      </c>
      <c r="U41" s="23">
        <v>1E-4</v>
      </c>
    </row>
    <row r="42" spans="1:21" ht="21" x14ac:dyDescent="0.25">
      <c r="A42" s="12" t="s">
        <v>49</v>
      </c>
      <c r="C42" s="7" t="s">
        <v>236</v>
      </c>
      <c r="E42" s="25">
        <v>97672016</v>
      </c>
      <c r="G42" s="7" t="s">
        <v>236</v>
      </c>
      <c r="I42" s="25">
        <v>97672016</v>
      </c>
      <c r="K42" s="23">
        <v>8.9999999999999998E-4</v>
      </c>
      <c r="M42" s="25" t="s">
        <v>236</v>
      </c>
      <c r="O42" s="25">
        <v>97672016</v>
      </c>
      <c r="Q42" s="25" t="s">
        <v>236</v>
      </c>
      <c r="S42" s="25">
        <v>97672016</v>
      </c>
      <c r="U42" s="23">
        <v>1E-4</v>
      </c>
    </row>
    <row r="43" spans="1:21" ht="21" x14ac:dyDescent="0.25">
      <c r="A43" s="12" t="s">
        <v>44</v>
      </c>
      <c r="C43" s="7" t="s">
        <v>236</v>
      </c>
      <c r="E43" s="25">
        <v>100399050</v>
      </c>
      <c r="G43" s="7" t="s">
        <v>236</v>
      </c>
      <c r="I43" s="25">
        <v>100399050</v>
      </c>
      <c r="K43" s="23">
        <v>1E-3</v>
      </c>
      <c r="M43" s="25" t="s">
        <v>236</v>
      </c>
      <c r="O43" s="25">
        <v>252985725</v>
      </c>
      <c r="Q43" s="25" t="s">
        <v>236</v>
      </c>
      <c r="S43" s="25">
        <v>252985725</v>
      </c>
      <c r="U43" s="23">
        <v>2.0000000000000001E-4</v>
      </c>
    </row>
    <row r="44" spans="1:21" ht="21" x14ac:dyDescent="0.25">
      <c r="A44" s="12" t="s">
        <v>30</v>
      </c>
      <c r="C44" s="7" t="s">
        <v>236</v>
      </c>
      <c r="E44" s="25">
        <v>23636640</v>
      </c>
      <c r="G44" s="7" t="s">
        <v>236</v>
      </c>
      <c r="I44" s="25">
        <v>23636640</v>
      </c>
      <c r="K44" s="23">
        <v>2.0000000000000001E-4</v>
      </c>
      <c r="M44" s="25" t="s">
        <v>236</v>
      </c>
      <c r="O44" s="25">
        <v>-74274034</v>
      </c>
      <c r="Q44" s="25" t="s">
        <v>236</v>
      </c>
      <c r="S44" s="25">
        <v>-74274034</v>
      </c>
      <c r="U44" s="37">
        <v>-1E-4</v>
      </c>
    </row>
    <row r="45" spans="1:21" s="5" customFormat="1" ht="21.75" thickBot="1" x14ac:dyDescent="0.3">
      <c r="C45" s="17">
        <f>SUM(C8:C44)</f>
        <v>0</v>
      </c>
      <c r="D45" s="16"/>
      <c r="E45" s="26">
        <f>SUM(E8:E44)</f>
        <v>35601840769</v>
      </c>
      <c r="F45" s="16"/>
      <c r="G45" s="17">
        <f>SUM(G8:G44)</f>
        <v>0</v>
      </c>
      <c r="H45" s="16"/>
      <c r="I45" s="26">
        <f>SUM(I8:I44)</f>
        <v>35601840769</v>
      </c>
      <c r="J45" s="16"/>
      <c r="K45" s="24">
        <f>SUM(K8:K44)</f>
        <v>0.34530000000000011</v>
      </c>
      <c r="L45" s="16"/>
      <c r="M45" s="17">
        <f>SUM(M8:M44)</f>
        <v>56833803471</v>
      </c>
      <c r="N45" s="16"/>
      <c r="O45" s="26">
        <f>SUM(O8:O44)</f>
        <v>-69180318900</v>
      </c>
      <c r="P45" s="16"/>
      <c r="Q45" s="26">
        <f>SUM(Q8:Q44)</f>
        <v>3178841598</v>
      </c>
      <c r="R45" s="26"/>
      <c r="S45" s="26">
        <f>SUM(S8:S44)</f>
        <v>-9167673831</v>
      </c>
      <c r="T45" s="26"/>
      <c r="U45" s="32">
        <f>SUM(U8:U44)</f>
        <v>-8.5000000000000162E-3</v>
      </c>
    </row>
    <row r="46" spans="1:21" ht="19.5" thickTop="1" x14ac:dyDescent="0.25"/>
  </sheetData>
  <sheetProtection algorithmName="SHA-512" hashValue="WnjUozHIfe6ChExjsP7pYU2HhG9cGskg7SVsmhrCtks7fZx3fZkumB16mtK9SiRb2JHn6l0/eoP6MXkvA5ZW2g==" saltValue="IWSoBze2Lv+KphIsOb2DOw==" spinCount="100000" sheet="1" objects="1" scenarios="1" selectLockedCells="1" autoFilter="0" selectUnlockedCells="1"/>
  <mergeCells count="15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I7"/>
  </mergeCells>
  <pageMargins left="0.7" right="0.7" top="0.75" bottom="0.75" header="0.3" footer="0.3"/>
  <pageSetup scale="4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19"/>
  <sheetViews>
    <sheetView rightToLeft="1" view="pageBreakPreview" zoomScaleNormal="80" zoomScaleSheetLayoutView="100" workbookViewId="0">
      <selection activeCell="O15" sqref="O15"/>
    </sheetView>
  </sheetViews>
  <sheetFormatPr defaultRowHeight="18.75" x14ac:dyDescent="0.25"/>
  <cols>
    <col min="1" max="1" width="30.28515625" style="6" bestFit="1" customWidth="1"/>
    <col min="2" max="2" width="1" style="6" customWidth="1"/>
    <col min="3" max="3" width="18.7109375" style="6" bestFit="1" customWidth="1"/>
    <col min="4" max="4" width="1" style="6" customWidth="1"/>
    <col min="5" max="5" width="19.42578125" style="6" bestFit="1" customWidth="1"/>
    <col min="6" max="6" width="1" style="6" customWidth="1"/>
    <col min="7" max="7" width="13.28515625" style="6" bestFit="1" customWidth="1"/>
    <col min="8" max="8" width="1" style="6" customWidth="1"/>
    <col min="9" max="9" width="18.42578125" style="6" bestFit="1" customWidth="1"/>
    <col min="10" max="10" width="1" style="6" customWidth="1"/>
    <col min="11" max="11" width="18.85546875" style="6" bestFit="1" customWidth="1"/>
    <col min="12" max="12" width="1" style="6" customWidth="1"/>
    <col min="13" max="13" width="19.7109375" style="6" bestFit="1" customWidth="1"/>
    <col min="14" max="14" width="1" style="6" customWidth="1"/>
    <col min="15" max="15" width="19.42578125" style="6" bestFit="1" customWidth="1"/>
    <col min="16" max="16" width="1" style="6" customWidth="1"/>
    <col min="17" max="17" width="21" style="6" bestFit="1" customWidth="1"/>
    <col min="18" max="18" width="1" style="6" customWidth="1"/>
    <col min="19" max="19" width="9.140625" style="6" customWidth="1"/>
    <col min="20" max="16384" width="9.140625" style="6"/>
  </cols>
  <sheetData>
    <row r="1" spans="1:17" s="3" customFormat="1" ht="22.5" x14ac:dyDescent="0.25"/>
    <row r="2" spans="1:17" s="3" customFormat="1" ht="24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s="3" customFormat="1" ht="24" x14ac:dyDescent="0.25">
      <c r="A3" s="41" t="s">
        <v>169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s="3" customFormat="1" ht="24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s="3" customFormat="1" ht="22.5" x14ac:dyDescent="0.25"/>
    <row r="6" spans="1:17" s="3" customFormat="1" ht="24" x14ac:dyDescent="0.25">
      <c r="A6" s="38" t="s">
        <v>173</v>
      </c>
      <c r="C6" s="39" t="s">
        <v>171</v>
      </c>
      <c r="D6" s="39" t="s">
        <v>171</v>
      </c>
      <c r="E6" s="39" t="s">
        <v>171</v>
      </c>
      <c r="F6" s="39" t="s">
        <v>171</v>
      </c>
      <c r="G6" s="39" t="s">
        <v>171</v>
      </c>
      <c r="H6" s="39" t="s">
        <v>171</v>
      </c>
      <c r="I6" s="39" t="s">
        <v>171</v>
      </c>
      <c r="K6" s="39" t="s">
        <v>172</v>
      </c>
      <c r="L6" s="39" t="s">
        <v>172</v>
      </c>
      <c r="M6" s="39" t="s">
        <v>172</v>
      </c>
      <c r="N6" s="39" t="s">
        <v>172</v>
      </c>
      <c r="O6" s="39" t="s">
        <v>172</v>
      </c>
      <c r="P6" s="39" t="s">
        <v>172</v>
      </c>
      <c r="Q6" s="39" t="s">
        <v>172</v>
      </c>
    </row>
    <row r="7" spans="1:17" s="3" customFormat="1" ht="24" x14ac:dyDescent="0.25">
      <c r="A7" s="39" t="s">
        <v>173</v>
      </c>
      <c r="C7" s="39" t="s">
        <v>219</v>
      </c>
      <c r="E7" s="39" t="s">
        <v>216</v>
      </c>
      <c r="G7" s="39" t="s">
        <v>217</v>
      </c>
      <c r="I7" s="39" t="s">
        <v>220</v>
      </c>
      <c r="K7" s="39" t="s">
        <v>219</v>
      </c>
      <c r="M7" s="39" t="s">
        <v>216</v>
      </c>
      <c r="O7" s="39" t="s">
        <v>217</v>
      </c>
      <c r="Q7" s="39" t="s">
        <v>220</v>
      </c>
    </row>
    <row r="8" spans="1:17" ht="21" x14ac:dyDescent="0.25">
      <c r="A8" s="12" t="s">
        <v>179</v>
      </c>
      <c r="C8" s="25" t="s">
        <v>236</v>
      </c>
      <c r="D8" s="25"/>
      <c r="E8" s="25" t="s">
        <v>236</v>
      </c>
      <c r="F8" s="25"/>
      <c r="G8" s="25" t="s">
        <v>236</v>
      </c>
      <c r="H8" s="25"/>
      <c r="I8" s="25" t="s">
        <v>236</v>
      </c>
      <c r="J8" s="25"/>
      <c r="K8" s="25">
        <v>39268514294</v>
      </c>
      <c r="L8" s="25"/>
      <c r="M8" s="25" t="s">
        <v>236</v>
      </c>
      <c r="N8" s="25"/>
      <c r="O8" s="25">
        <v>4264950000</v>
      </c>
      <c r="P8" s="25"/>
      <c r="Q8" s="25">
        <v>43533464294</v>
      </c>
    </row>
    <row r="9" spans="1:17" ht="21" x14ac:dyDescent="0.25">
      <c r="A9" s="12" t="s">
        <v>181</v>
      </c>
      <c r="C9" s="25" t="s">
        <v>236</v>
      </c>
      <c r="D9" s="25"/>
      <c r="E9" s="25" t="s">
        <v>236</v>
      </c>
      <c r="F9" s="25"/>
      <c r="G9" s="25" t="s">
        <v>236</v>
      </c>
      <c r="H9" s="25"/>
      <c r="I9" s="25" t="s">
        <v>236</v>
      </c>
      <c r="J9" s="25"/>
      <c r="K9" s="25">
        <v>5494573893</v>
      </c>
      <c r="L9" s="25"/>
      <c r="M9" s="25" t="s">
        <v>236</v>
      </c>
      <c r="N9" s="25"/>
      <c r="O9" s="25">
        <v>-21346054185</v>
      </c>
      <c r="P9" s="25"/>
      <c r="Q9" s="25">
        <v>-15851480292</v>
      </c>
    </row>
    <row r="10" spans="1:17" ht="21" x14ac:dyDescent="0.25">
      <c r="A10" s="12" t="s">
        <v>214</v>
      </c>
      <c r="C10" s="25" t="s">
        <v>236</v>
      </c>
      <c r="D10" s="25"/>
      <c r="E10" s="25" t="s">
        <v>236</v>
      </c>
      <c r="F10" s="25"/>
      <c r="G10" s="25" t="s">
        <v>236</v>
      </c>
      <c r="H10" s="25"/>
      <c r="I10" s="25" t="s">
        <v>236</v>
      </c>
      <c r="J10" s="25"/>
      <c r="K10" s="25" t="s">
        <v>236</v>
      </c>
      <c r="L10" s="25"/>
      <c r="M10" s="25" t="s">
        <v>236</v>
      </c>
      <c r="N10" s="25"/>
      <c r="O10" s="25">
        <v>22605523723</v>
      </c>
      <c r="P10" s="25"/>
      <c r="Q10" s="25">
        <v>22605523723</v>
      </c>
    </row>
    <row r="11" spans="1:17" ht="21" x14ac:dyDescent="0.25">
      <c r="A11" s="12" t="s">
        <v>94</v>
      </c>
      <c r="C11" s="25">
        <v>25665512569</v>
      </c>
      <c r="D11" s="25"/>
      <c r="E11" s="25" t="s">
        <v>236</v>
      </c>
      <c r="F11" s="25"/>
      <c r="G11" s="25" t="s">
        <v>236</v>
      </c>
      <c r="H11" s="25"/>
      <c r="I11" s="25">
        <v>25665512569</v>
      </c>
      <c r="J11" s="25"/>
      <c r="K11" s="25">
        <v>212182831119</v>
      </c>
      <c r="L11" s="25"/>
      <c r="M11" s="25">
        <v>-2220112500</v>
      </c>
      <c r="N11" s="25"/>
      <c r="O11" s="25">
        <v>96921062439</v>
      </c>
      <c r="P11" s="25"/>
      <c r="Q11" s="25">
        <v>306883781058</v>
      </c>
    </row>
    <row r="12" spans="1:17" ht="21" x14ac:dyDescent="0.25">
      <c r="A12" s="12" t="s">
        <v>183</v>
      </c>
      <c r="C12" s="25" t="s">
        <v>236</v>
      </c>
      <c r="D12" s="25"/>
      <c r="E12" s="25" t="s">
        <v>236</v>
      </c>
      <c r="F12" s="25"/>
      <c r="G12" s="25" t="s">
        <v>236</v>
      </c>
      <c r="H12" s="25"/>
      <c r="I12" s="25" t="s">
        <v>236</v>
      </c>
      <c r="J12" s="25"/>
      <c r="K12" s="25">
        <v>615162411</v>
      </c>
      <c r="L12" s="25"/>
      <c r="M12" s="25" t="s">
        <v>236</v>
      </c>
      <c r="N12" s="25"/>
      <c r="O12" s="25">
        <v>207571993</v>
      </c>
      <c r="P12" s="25"/>
      <c r="Q12" s="25">
        <v>822734404</v>
      </c>
    </row>
    <row r="13" spans="1:17" ht="21" x14ac:dyDescent="0.25">
      <c r="A13" s="12" t="s">
        <v>100</v>
      </c>
      <c r="C13" s="25">
        <v>301874710</v>
      </c>
      <c r="D13" s="25"/>
      <c r="E13" s="25" t="s">
        <v>236</v>
      </c>
      <c r="F13" s="25"/>
      <c r="G13" s="25" t="s">
        <v>236</v>
      </c>
      <c r="H13" s="25"/>
      <c r="I13" s="25">
        <v>301874710</v>
      </c>
      <c r="J13" s="25"/>
      <c r="K13" s="25">
        <v>1120083129</v>
      </c>
      <c r="L13" s="25"/>
      <c r="M13" s="25">
        <v>-7250000</v>
      </c>
      <c r="N13" s="25"/>
      <c r="O13" s="25" t="s">
        <v>236</v>
      </c>
      <c r="P13" s="25"/>
      <c r="Q13" s="25">
        <v>1112833129</v>
      </c>
    </row>
    <row r="14" spans="1:17" ht="21" x14ac:dyDescent="0.25">
      <c r="A14" s="12" t="s">
        <v>97</v>
      </c>
      <c r="C14" s="25">
        <v>14795369</v>
      </c>
      <c r="D14" s="25"/>
      <c r="E14" s="25" t="s">
        <v>236</v>
      </c>
      <c r="F14" s="25"/>
      <c r="G14" s="25" t="s">
        <v>236</v>
      </c>
      <c r="H14" s="25"/>
      <c r="I14" s="25">
        <v>14795369</v>
      </c>
      <c r="J14" s="25"/>
      <c r="K14" s="25">
        <v>126865478</v>
      </c>
      <c r="L14" s="25"/>
      <c r="M14" s="25">
        <v>-362500</v>
      </c>
      <c r="N14" s="25"/>
      <c r="O14" s="25" t="s">
        <v>236</v>
      </c>
      <c r="P14" s="25"/>
      <c r="Q14" s="25">
        <v>126502978</v>
      </c>
    </row>
    <row r="15" spans="1:17" ht="21" x14ac:dyDescent="0.25">
      <c r="A15" s="12" t="s">
        <v>84</v>
      </c>
      <c r="C15" s="25">
        <v>11968855557</v>
      </c>
      <c r="D15" s="25"/>
      <c r="E15" s="25">
        <v>-18948564950</v>
      </c>
      <c r="F15" s="25"/>
      <c r="G15" s="25" t="s">
        <v>236</v>
      </c>
      <c r="H15" s="25"/>
      <c r="I15" s="25">
        <v>-6979709393</v>
      </c>
      <c r="J15" s="25"/>
      <c r="K15" s="25">
        <v>188756341895</v>
      </c>
      <c r="L15" s="25"/>
      <c r="M15" s="25">
        <v>74146558500</v>
      </c>
      <c r="N15" s="25"/>
      <c r="O15" s="25" t="s">
        <v>236</v>
      </c>
      <c r="P15" s="25"/>
      <c r="Q15" s="25">
        <v>262902900395</v>
      </c>
    </row>
    <row r="16" spans="1:17" ht="21" x14ac:dyDescent="0.25">
      <c r="A16" s="12" t="s">
        <v>88</v>
      </c>
      <c r="C16" s="25">
        <v>32448624617</v>
      </c>
      <c r="D16" s="25"/>
      <c r="E16" s="25" t="s">
        <v>236</v>
      </c>
      <c r="F16" s="25"/>
      <c r="G16" s="25" t="s">
        <v>236</v>
      </c>
      <c r="H16" s="25"/>
      <c r="I16" s="25">
        <v>32448624617</v>
      </c>
      <c r="J16" s="25"/>
      <c r="K16" s="25">
        <v>153355319217</v>
      </c>
      <c r="L16" s="25"/>
      <c r="M16" s="25">
        <v>58453403400</v>
      </c>
      <c r="N16" s="25"/>
      <c r="O16" s="25" t="s">
        <v>236</v>
      </c>
      <c r="P16" s="25"/>
      <c r="Q16" s="25">
        <v>211808722617</v>
      </c>
    </row>
    <row r="17" spans="1:17" ht="21" x14ac:dyDescent="0.25">
      <c r="A17" s="12" t="s">
        <v>91</v>
      </c>
      <c r="C17" s="25" t="s">
        <v>236</v>
      </c>
      <c r="D17" s="25"/>
      <c r="E17" s="25">
        <v>317325134</v>
      </c>
      <c r="F17" s="25"/>
      <c r="G17" s="25" t="s">
        <v>236</v>
      </c>
      <c r="H17" s="25"/>
      <c r="I17" s="25">
        <v>317325134</v>
      </c>
      <c r="J17" s="25"/>
      <c r="K17" s="25" t="s">
        <v>236</v>
      </c>
      <c r="L17" s="25"/>
      <c r="M17" s="25">
        <v>5635157522</v>
      </c>
      <c r="N17" s="25"/>
      <c r="O17" s="25" t="s">
        <v>236</v>
      </c>
      <c r="P17" s="25"/>
      <c r="Q17" s="25">
        <v>5635157522</v>
      </c>
    </row>
    <row r="18" spans="1:17" s="5" customFormat="1" ht="21.75" thickBot="1" x14ac:dyDescent="0.3">
      <c r="C18" s="26">
        <f>SUM(C8:C17)</f>
        <v>70399662822</v>
      </c>
      <c r="D18" s="26"/>
      <c r="E18" s="26">
        <f>SUM(E8:E17)</f>
        <v>-18631239816</v>
      </c>
      <c r="F18" s="26"/>
      <c r="G18" s="26">
        <f>SUM(G8:G17)</f>
        <v>0</v>
      </c>
      <c r="H18" s="26"/>
      <c r="I18" s="26">
        <f>SUM(I8:I17)</f>
        <v>51768423006</v>
      </c>
      <c r="J18" s="26"/>
      <c r="K18" s="26">
        <f>SUM(K8:K17)</f>
        <v>600919691436</v>
      </c>
      <c r="L18" s="26"/>
      <c r="M18" s="26">
        <f>SUM(M8:M17)</f>
        <v>136007394422</v>
      </c>
      <c r="N18" s="26"/>
      <c r="O18" s="26">
        <f>SUM(O8:O17)</f>
        <v>102653053970</v>
      </c>
      <c r="P18" s="26"/>
      <c r="Q18" s="26">
        <f>SUM(Q8:Q17)</f>
        <v>839580139828</v>
      </c>
    </row>
    <row r="19" spans="1:17" ht="19.5" thickTop="1" x14ac:dyDescent="0.25"/>
  </sheetData>
  <sheetProtection algorithmName="SHA-512" hashValue="Ik+Zfwvu635lK7cY+8LQ7RJxtzMYKHi2iZziZSPA3bWu/JudKtirfvcH2I8JmCzyttGrrQzXhFyg1rNfjbHAoA==" saltValue="4Td8YlKLj4tG3Ze1DzKB/g==" spinCount="100000" sheet="1" objects="1" scenarios="1" selectLockedCells="1" autoFilter="0" selectUnlockedCells="1"/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47"/>
  <sheetViews>
    <sheetView rightToLeft="1" view="pageBreakPreview" topLeftCell="A7" zoomScale="112" zoomScaleNormal="77" zoomScaleSheetLayoutView="112" workbookViewId="0">
      <selection activeCell="G28" sqref="G28"/>
    </sheetView>
  </sheetViews>
  <sheetFormatPr defaultRowHeight="18.75" x14ac:dyDescent="0.45"/>
  <cols>
    <col min="1" max="1" width="26.710937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23.140625" style="1" customWidth="1"/>
    <col min="6" max="6" width="1" style="1" customWidth="1"/>
    <col min="7" max="7" width="18" style="29" customWidth="1"/>
    <col min="8" max="8" width="1" style="1" customWidth="1"/>
    <col min="9" max="9" width="23.85546875" style="1" customWidth="1"/>
    <col min="10" max="10" width="1" style="1" customWidth="1"/>
    <col min="11" max="11" width="16.7109375" style="1" customWidth="1"/>
    <col min="12" max="12" width="1" style="1" customWidth="1"/>
    <col min="13" max="13" width="9.140625" style="1" customWidth="1"/>
    <col min="14" max="16384" width="9.140625" style="1"/>
  </cols>
  <sheetData>
    <row r="1" spans="1:11" s="2" customFormat="1" ht="22.5" x14ac:dyDescent="0.55000000000000004">
      <c r="G1" s="27"/>
    </row>
    <row r="2" spans="1:11" s="2" customFormat="1" ht="24" x14ac:dyDescent="0.6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s="2" customFormat="1" ht="24" x14ac:dyDescent="0.6">
      <c r="A3" s="48" t="s">
        <v>169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s="2" customFormat="1" ht="24" x14ac:dyDescent="0.6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s="2" customFormat="1" ht="22.5" x14ac:dyDescent="0.55000000000000004">
      <c r="G5" s="27"/>
    </row>
    <row r="6" spans="1:11" s="2" customFormat="1" ht="24" x14ac:dyDescent="0.6">
      <c r="A6" s="50" t="s">
        <v>221</v>
      </c>
      <c r="B6" s="50" t="s">
        <v>221</v>
      </c>
      <c r="C6" s="50" t="s">
        <v>221</v>
      </c>
      <c r="E6" s="50" t="s">
        <v>171</v>
      </c>
      <c r="F6" s="50" t="s">
        <v>171</v>
      </c>
      <c r="G6" s="50" t="s">
        <v>171</v>
      </c>
      <c r="I6" s="50" t="s">
        <v>172</v>
      </c>
      <c r="J6" s="50" t="s">
        <v>172</v>
      </c>
      <c r="K6" s="50" t="s">
        <v>172</v>
      </c>
    </row>
    <row r="7" spans="1:11" s="14" customFormat="1" ht="47.25" customHeight="1" x14ac:dyDescent="0.6">
      <c r="A7" s="49" t="s">
        <v>222</v>
      </c>
      <c r="C7" s="49" t="s">
        <v>111</v>
      </c>
      <c r="E7" s="49" t="s">
        <v>223</v>
      </c>
      <c r="G7" s="51" t="s">
        <v>224</v>
      </c>
      <c r="I7" s="49" t="s">
        <v>223</v>
      </c>
      <c r="K7" s="49" t="s">
        <v>224</v>
      </c>
    </row>
    <row r="8" spans="1:11" ht="21" x14ac:dyDescent="0.55000000000000004">
      <c r="A8" s="13" t="s">
        <v>117</v>
      </c>
      <c r="C8" s="1" t="s">
        <v>118</v>
      </c>
      <c r="E8" s="4">
        <v>80137</v>
      </c>
      <c r="G8" s="23">
        <f>E8/$E$28</f>
        <v>5.0663475416179373E-6</v>
      </c>
      <c r="I8" s="4">
        <v>2497929</v>
      </c>
      <c r="K8" s="23">
        <f>I8/$I$28</f>
        <v>8.0757792531492445E-6</v>
      </c>
    </row>
    <row r="9" spans="1:11" ht="21" x14ac:dyDescent="0.55000000000000004">
      <c r="A9" s="13" t="s">
        <v>124</v>
      </c>
      <c r="C9" s="1" t="s">
        <v>125</v>
      </c>
      <c r="E9" s="4">
        <v>57380</v>
      </c>
      <c r="G9" s="23">
        <f t="shared" ref="G9:G27" si="0">E9/$E$28</f>
        <v>3.6276254656155987E-6</v>
      </c>
      <c r="I9" s="4">
        <v>233555065</v>
      </c>
      <c r="K9" s="23">
        <f t="shared" ref="K9:K27" si="1">I9/$I$28</f>
        <v>7.5508116859803603E-4</v>
      </c>
    </row>
    <row r="10" spans="1:11" ht="21" x14ac:dyDescent="0.55000000000000004">
      <c r="A10" s="13" t="s">
        <v>127</v>
      </c>
      <c r="C10" s="1" t="s">
        <v>128</v>
      </c>
      <c r="E10" s="4">
        <v>32387</v>
      </c>
      <c r="G10" s="23">
        <f t="shared" si="0"/>
        <v>2.0475410588165283E-6</v>
      </c>
      <c r="I10" s="4">
        <v>347410</v>
      </c>
      <c r="K10" s="23">
        <f t="shared" si="1"/>
        <v>1.1231730246682669E-6</v>
      </c>
    </row>
    <row r="11" spans="1:11" ht="21" x14ac:dyDescent="0.55000000000000004">
      <c r="A11" s="13" t="s">
        <v>130</v>
      </c>
      <c r="C11" s="1" t="s">
        <v>131</v>
      </c>
      <c r="E11" s="4">
        <v>42521</v>
      </c>
      <c r="G11" s="23">
        <f t="shared" si="0"/>
        <v>2.6882234650303397E-6</v>
      </c>
      <c r="I11" s="4">
        <v>451783</v>
      </c>
      <c r="K11" s="23">
        <f t="shared" si="1"/>
        <v>1.4606098805552622E-6</v>
      </c>
    </row>
    <row r="12" spans="1:11" ht="21" x14ac:dyDescent="0.55000000000000004">
      <c r="A12" s="13" t="s">
        <v>136</v>
      </c>
      <c r="C12" s="1" t="s">
        <v>137</v>
      </c>
      <c r="E12" s="4">
        <v>38510</v>
      </c>
      <c r="G12" s="23">
        <f t="shared" si="0"/>
        <v>2.4346437204750213E-6</v>
      </c>
      <c r="I12" s="4">
        <v>425393</v>
      </c>
      <c r="K12" s="23">
        <f t="shared" si="1"/>
        <v>1.3752912768276908E-6</v>
      </c>
    </row>
    <row r="13" spans="1:11" ht="21" x14ac:dyDescent="0.55000000000000004">
      <c r="A13" s="13" t="s">
        <v>142</v>
      </c>
      <c r="C13" s="1" t="s">
        <v>143</v>
      </c>
      <c r="E13" s="4">
        <v>0</v>
      </c>
      <c r="G13" s="23">
        <f t="shared" si="0"/>
        <v>0</v>
      </c>
      <c r="I13" s="4">
        <v>39683922</v>
      </c>
      <c r="K13" s="23">
        <f t="shared" si="1"/>
        <v>1.2829771941924408E-4</v>
      </c>
    </row>
    <row r="14" spans="1:11" ht="21" x14ac:dyDescent="0.55000000000000004">
      <c r="A14" s="13" t="s">
        <v>145</v>
      </c>
      <c r="C14" s="1" t="s">
        <v>146</v>
      </c>
      <c r="E14" s="4">
        <v>48004</v>
      </c>
      <c r="G14" s="23">
        <f t="shared" si="0"/>
        <v>3.0348646366575673E-6</v>
      </c>
      <c r="I14" s="4">
        <v>476268</v>
      </c>
      <c r="K14" s="23">
        <f t="shared" si="1"/>
        <v>1.5397696385040907E-6</v>
      </c>
    </row>
    <row r="15" spans="1:11" ht="21" x14ac:dyDescent="0.55000000000000004">
      <c r="A15" s="13" t="s">
        <v>185</v>
      </c>
      <c r="C15" s="1" t="s">
        <v>225</v>
      </c>
      <c r="E15" s="4">
        <v>0</v>
      </c>
      <c r="G15" s="23">
        <f t="shared" si="0"/>
        <v>0</v>
      </c>
      <c r="I15" s="4">
        <v>3613150761</v>
      </c>
      <c r="K15" s="23">
        <f t="shared" si="1"/>
        <v>1.1681279953987567E-2</v>
      </c>
    </row>
    <row r="16" spans="1:11" ht="21" x14ac:dyDescent="0.55000000000000004">
      <c r="A16" s="13" t="s">
        <v>133</v>
      </c>
      <c r="C16" s="1" t="s">
        <v>226</v>
      </c>
      <c r="E16" s="4">
        <v>0</v>
      </c>
      <c r="G16" s="23">
        <f t="shared" si="0"/>
        <v>0</v>
      </c>
      <c r="I16" s="4">
        <v>10034712072</v>
      </c>
      <c r="K16" s="23">
        <f t="shared" si="1"/>
        <v>3.2442122879546967E-2</v>
      </c>
    </row>
    <row r="17" spans="1:11" ht="21" x14ac:dyDescent="0.55000000000000004">
      <c r="A17" s="13" t="s">
        <v>142</v>
      </c>
      <c r="C17" s="1" t="s">
        <v>227</v>
      </c>
      <c r="E17" s="4">
        <v>0</v>
      </c>
      <c r="G17" s="23">
        <f t="shared" si="0"/>
        <v>0</v>
      </c>
      <c r="I17" s="4">
        <v>37125095242</v>
      </c>
      <c r="K17" s="23">
        <f t="shared" si="1"/>
        <v>0.12002505832893304</v>
      </c>
    </row>
    <row r="18" spans="1:11" ht="21" x14ac:dyDescent="0.55000000000000004">
      <c r="A18" s="13" t="s">
        <v>133</v>
      </c>
      <c r="C18" s="1" t="s">
        <v>228</v>
      </c>
      <c r="E18" s="4">
        <v>0</v>
      </c>
      <c r="G18" s="23">
        <f t="shared" si="0"/>
        <v>0</v>
      </c>
      <c r="I18" s="4">
        <v>97406356196</v>
      </c>
      <c r="K18" s="23">
        <f t="shared" si="1"/>
        <v>0.31491376676139404</v>
      </c>
    </row>
    <row r="19" spans="1:11" ht="21" x14ac:dyDescent="0.55000000000000004">
      <c r="A19" s="13" t="s">
        <v>142</v>
      </c>
      <c r="C19" s="1" t="s">
        <v>148</v>
      </c>
      <c r="E19" s="4">
        <v>5424657534</v>
      </c>
      <c r="G19" s="23">
        <f t="shared" si="0"/>
        <v>0.34295269802338646</v>
      </c>
      <c r="I19" s="4">
        <v>55398257946</v>
      </c>
      <c r="K19" s="23">
        <f t="shared" si="1"/>
        <v>0.17910200897660306</v>
      </c>
    </row>
    <row r="20" spans="1:11" ht="21" x14ac:dyDescent="0.55000000000000004">
      <c r="A20" s="13" t="s">
        <v>150</v>
      </c>
      <c r="C20" s="1" t="s">
        <v>151</v>
      </c>
      <c r="E20" s="4">
        <v>0</v>
      </c>
      <c r="G20" s="23">
        <f t="shared" si="0"/>
        <v>0</v>
      </c>
      <c r="I20" s="4">
        <v>4192328</v>
      </c>
      <c r="K20" s="23">
        <f t="shared" si="1"/>
        <v>1.3553754123834853E-5</v>
      </c>
    </row>
    <row r="21" spans="1:11" ht="21" x14ac:dyDescent="0.55000000000000004">
      <c r="A21" s="13" t="s">
        <v>153</v>
      </c>
      <c r="C21" s="1" t="s">
        <v>154</v>
      </c>
      <c r="E21" s="4">
        <v>1693578075</v>
      </c>
      <c r="G21" s="23">
        <f t="shared" si="0"/>
        <v>0.10706983187309593</v>
      </c>
      <c r="I21" s="4">
        <v>48214713967</v>
      </c>
      <c r="K21" s="23">
        <f t="shared" si="1"/>
        <v>0.15587768377372765</v>
      </c>
    </row>
    <row r="22" spans="1:11" ht="21" x14ac:dyDescent="0.55000000000000004">
      <c r="A22" s="13" t="s">
        <v>153</v>
      </c>
      <c r="C22" s="1" t="s">
        <v>156</v>
      </c>
      <c r="E22" s="4">
        <v>3634520716</v>
      </c>
      <c r="G22" s="23">
        <f t="shared" si="0"/>
        <v>0.22977831831071871</v>
      </c>
      <c r="I22" s="4">
        <v>26410849308</v>
      </c>
      <c r="K22" s="23">
        <f t="shared" si="1"/>
        <v>8.5386009329967941E-2</v>
      </c>
    </row>
    <row r="23" spans="1:11" ht="21" x14ac:dyDescent="0.55000000000000004">
      <c r="A23" s="13" t="s">
        <v>158</v>
      </c>
      <c r="C23" s="1" t="s">
        <v>229</v>
      </c>
      <c r="E23" s="4">
        <v>0</v>
      </c>
      <c r="G23" s="23">
        <f t="shared" si="0"/>
        <v>0</v>
      </c>
      <c r="I23" s="4">
        <v>7915178082</v>
      </c>
      <c r="K23" s="23">
        <f t="shared" si="1"/>
        <v>2.5589690875760376E-2</v>
      </c>
    </row>
    <row r="24" spans="1:11" ht="21" x14ac:dyDescent="0.55000000000000004">
      <c r="A24" s="13" t="s">
        <v>158</v>
      </c>
      <c r="C24" s="1" t="s">
        <v>159</v>
      </c>
      <c r="E24" s="4">
        <v>2134273975</v>
      </c>
      <c r="G24" s="23">
        <f t="shared" si="0"/>
        <v>0.13493110181789178</v>
      </c>
      <c r="I24" s="4">
        <v>12835260263</v>
      </c>
      <c r="K24" s="23">
        <f t="shared" si="1"/>
        <v>4.1496266923802205E-2</v>
      </c>
    </row>
    <row r="25" spans="1:11" ht="21" x14ac:dyDescent="0.55000000000000004">
      <c r="A25" s="13" t="s">
        <v>161</v>
      </c>
      <c r="C25" s="1" t="s">
        <v>162</v>
      </c>
      <c r="E25" s="4">
        <v>32920</v>
      </c>
      <c r="G25" s="23">
        <f t="shared" si="0"/>
        <v>2.0812378934831914E-6</v>
      </c>
      <c r="I25" s="4">
        <v>98886</v>
      </c>
      <c r="K25" s="23">
        <f t="shared" si="1"/>
        <v>3.1969744025026982E-7</v>
      </c>
    </row>
    <row r="26" spans="1:11" ht="21" x14ac:dyDescent="0.55000000000000004">
      <c r="A26" s="13" t="s">
        <v>164</v>
      </c>
      <c r="C26" s="1" t="s">
        <v>165</v>
      </c>
      <c r="E26" s="4">
        <v>10273</v>
      </c>
      <c r="G26" s="23">
        <f t="shared" si="0"/>
        <v>6.494701360799764E-7</v>
      </c>
      <c r="I26" s="4">
        <v>10273</v>
      </c>
      <c r="K26" s="23">
        <f t="shared" si="1"/>
        <v>3.3212505346469892E-8</v>
      </c>
    </row>
    <row r="27" spans="1:11" ht="21" x14ac:dyDescent="0.55000000000000004">
      <c r="A27" s="13" t="s">
        <v>164</v>
      </c>
      <c r="C27" s="1" t="s">
        <v>167</v>
      </c>
      <c r="E27" s="4">
        <v>2930136995</v>
      </c>
      <c r="G27" s="23">
        <f t="shared" si="0"/>
        <v>0.18524642002098932</v>
      </c>
      <c r="I27" s="4">
        <v>10075890407</v>
      </c>
      <c r="K27" s="23">
        <f t="shared" si="1"/>
        <v>3.2575252021116732E-2</v>
      </c>
    </row>
    <row r="28" spans="1:11" s="19" customFormat="1" ht="21.75" thickBot="1" x14ac:dyDescent="0.6">
      <c r="E28" s="20">
        <f>SUM(E8:E27)</f>
        <v>15817509427</v>
      </c>
      <c r="F28" s="21"/>
      <c r="G28" s="35">
        <f>SUM(G8:G27)</f>
        <v>1</v>
      </c>
      <c r="H28" s="21"/>
      <c r="I28" s="20">
        <f>SUM(I8:I27)</f>
        <v>309311203501</v>
      </c>
      <c r="J28" s="21"/>
      <c r="K28" s="35">
        <f>SUM(K8:K27)</f>
        <v>1</v>
      </c>
    </row>
    <row r="29" spans="1:11" ht="19.5" thickTop="1" x14ac:dyDescent="0.45">
      <c r="K29" s="28"/>
    </row>
    <row r="30" spans="1:11" x14ac:dyDescent="0.45">
      <c r="K30" s="28"/>
    </row>
    <row r="31" spans="1:11" x14ac:dyDescent="0.45">
      <c r="K31" s="28"/>
    </row>
    <row r="32" spans="1:11" x14ac:dyDescent="0.45">
      <c r="K32" s="28"/>
    </row>
    <row r="33" spans="11:11" x14ac:dyDescent="0.45">
      <c r="K33" s="28"/>
    </row>
    <row r="34" spans="11:11" x14ac:dyDescent="0.45">
      <c r="K34" s="28"/>
    </row>
    <row r="35" spans="11:11" x14ac:dyDescent="0.45">
      <c r="K35" s="28"/>
    </row>
    <row r="36" spans="11:11" x14ac:dyDescent="0.45">
      <c r="K36" s="28"/>
    </row>
    <row r="37" spans="11:11" x14ac:dyDescent="0.45">
      <c r="K37" s="28"/>
    </row>
    <row r="38" spans="11:11" x14ac:dyDescent="0.45">
      <c r="K38" s="28"/>
    </row>
    <row r="39" spans="11:11" x14ac:dyDescent="0.45">
      <c r="K39" s="28"/>
    </row>
    <row r="40" spans="11:11" x14ac:dyDescent="0.45">
      <c r="K40" s="28"/>
    </row>
    <row r="41" spans="11:11" x14ac:dyDescent="0.45">
      <c r="K41" s="28"/>
    </row>
    <row r="42" spans="11:11" x14ac:dyDescent="0.45">
      <c r="K42" s="28"/>
    </row>
    <row r="43" spans="11:11" x14ac:dyDescent="0.45">
      <c r="K43" s="28"/>
    </row>
    <row r="44" spans="11:11" x14ac:dyDescent="0.45">
      <c r="K44" s="28"/>
    </row>
    <row r="45" spans="11:11" x14ac:dyDescent="0.45">
      <c r="K45" s="28"/>
    </row>
    <row r="46" spans="11:11" x14ac:dyDescent="0.45">
      <c r="K46" s="28"/>
    </row>
    <row r="47" spans="11:11" x14ac:dyDescent="0.45">
      <c r="K47" s="28"/>
    </row>
  </sheetData>
  <sheetProtection algorithmName="SHA-512" hashValue="fW1jw74wD0pJIdsO9R7DsqIa+06aMotBTD5spq4pKwdaSM0UQGNKUIgAyhAWjhDAJKo3K8XGqxhiZOK4iiuIrA==" saltValue="BcchnFsu8R5nrMa8JpLDEw==" spinCount="100000" sheet="1" objects="1" scenarios="1" selectLockedCells="1" autoFilter="0" selectUnlockedCells="1"/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3"/>
  <sheetViews>
    <sheetView rightToLeft="1" view="pageBreakPreview" zoomScale="98" zoomScaleNormal="100" zoomScaleSheetLayoutView="98" workbookViewId="0">
      <selection activeCell="C15" sqref="C15"/>
    </sheetView>
  </sheetViews>
  <sheetFormatPr defaultRowHeight="18.75" x14ac:dyDescent="0.25"/>
  <cols>
    <col min="1" max="1" width="37.140625" style="9" bestFit="1" customWidth="1"/>
    <col min="2" max="2" width="1" style="9" customWidth="1"/>
    <col min="3" max="3" width="12" style="9" bestFit="1" customWidth="1"/>
    <col min="4" max="4" width="1" style="9" customWidth="1"/>
    <col min="5" max="5" width="17.85546875" style="9" bestFit="1" customWidth="1"/>
    <col min="6" max="6" width="1" style="9" customWidth="1"/>
    <col min="7" max="7" width="9.140625" style="9" customWidth="1"/>
    <col min="8" max="16384" width="9.140625" style="9"/>
  </cols>
  <sheetData>
    <row r="1" spans="1:5" ht="22.5" x14ac:dyDescent="0.25">
      <c r="A1" s="8"/>
      <c r="B1" s="8"/>
      <c r="C1" s="8"/>
      <c r="D1" s="8"/>
      <c r="E1" s="8"/>
    </row>
    <row r="2" spans="1:5" ht="24" x14ac:dyDescent="0.25">
      <c r="A2" s="52" t="s">
        <v>0</v>
      </c>
      <c r="B2" s="52"/>
      <c r="C2" s="52"/>
      <c r="D2" s="52"/>
      <c r="E2" s="52"/>
    </row>
    <row r="3" spans="1:5" ht="24" x14ac:dyDescent="0.25">
      <c r="A3" s="52" t="s">
        <v>169</v>
      </c>
      <c r="B3" s="52"/>
      <c r="C3" s="52"/>
      <c r="D3" s="52"/>
      <c r="E3" s="52"/>
    </row>
    <row r="4" spans="1:5" ht="24" x14ac:dyDescent="0.25">
      <c r="A4" s="52" t="s">
        <v>2</v>
      </c>
      <c r="B4" s="52"/>
      <c r="C4" s="52"/>
      <c r="D4" s="52"/>
      <c r="E4" s="52"/>
    </row>
    <row r="5" spans="1:5" ht="22.5" x14ac:dyDescent="0.25">
      <c r="A5" s="8"/>
      <c r="B5" s="8"/>
      <c r="C5" s="8"/>
      <c r="D5" s="8"/>
      <c r="E5" s="8"/>
    </row>
    <row r="6" spans="1:5" ht="24" x14ac:dyDescent="0.25">
      <c r="A6" s="53" t="s">
        <v>230</v>
      </c>
      <c r="B6" s="8"/>
      <c r="C6" s="54" t="s">
        <v>171</v>
      </c>
      <c r="D6" s="8"/>
      <c r="E6" s="54" t="s">
        <v>6</v>
      </c>
    </row>
    <row r="7" spans="1:5" ht="24" x14ac:dyDescent="0.25">
      <c r="A7" s="54" t="s">
        <v>230</v>
      </c>
      <c r="B7" s="8"/>
      <c r="C7" s="54" t="s">
        <v>114</v>
      </c>
      <c r="D7" s="8"/>
      <c r="E7" s="54" t="s">
        <v>114</v>
      </c>
    </row>
    <row r="8" spans="1:5" ht="21" x14ac:dyDescent="0.25">
      <c r="A8" s="11" t="s">
        <v>230</v>
      </c>
      <c r="C8" s="9" t="s">
        <v>236</v>
      </c>
      <c r="E8" s="9">
        <v>90787903</v>
      </c>
    </row>
    <row r="9" spans="1:5" ht="21" x14ac:dyDescent="0.25">
      <c r="A9" s="11" t="s">
        <v>231</v>
      </c>
      <c r="C9" s="9" t="s">
        <v>236</v>
      </c>
      <c r="E9" s="9">
        <v>68714073</v>
      </c>
    </row>
    <row r="10" spans="1:5" ht="21" x14ac:dyDescent="0.25">
      <c r="A10" s="11" t="s">
        <v>232</v>
      </c>
      <c r="C10" s="9" t="s">
        <v>236</v>
      </c>
      <c r="E10" s="9">
        <v>-12626508</v>
      </c>
    </row>
    <row r="11" spans="1:5" ht="21" x14ac:dyDescent="0.25">
      <c r="A11" s="10" t="s">
        <v>178</v>
      </c>
      <c r="C11" s="9" t="s">
        <v>236</v>
      </c>
      <c r="E11" s="9">
        <v>146875468</v>
      </c>
    </row>
    <row r="12" spans="1:5" s="10" customFormat="1" ht="21.75" thickBot="1" x14ac:dyDescent="0.3">
      <c r="C12" s="22">
        <f>SUM(C8:C11)</f>
        <v>0</v>
      </c>
      <c r="D12" s="22"/>
      <c r="E12" s="22">
        <f>SUM(E8:E11)</f>
        <v>293750936</v>
      </c>
    </row>
    <row r="13" spans="1:5" ht="19.5" thickTop="1" x14ac:dyDescent="0.25"/>
  </sheetData>
  <sheetProtection algorithmName="SHA-512" hashValue="VhSFUjy5kMUzvPzoWPeWvNCBQYqaBBWobUOiRBPlApPAFKfgWirBqZPW/lh/EYeogXmInyQRmEz/khnkLD34fg==" saltValue="MwrBD1ZVfTqHTL4yU2/dcQ==" spinCount="100000" sheet="1" objects="1" scenarios="1" selectLockedCells="1" autoFilter="0" selectUnlockedCells="1"/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1"/>
  <sheetViews>
    <sheetView rightToLeft="1" tabSelected="1" view="pageBreakPreview" topLeftCell="A2" zoomScale="112" zoomScaleNormal="100" zoomScaleSheetLayoutView="112" workbookViewId="0">
      <selection activeCell="E9" sqref="E9"/>
    </sheetView>
  </sheetViews>
  <sheetFormatPr defaultRowHeight="18.75" x14ac:dyDescent="0.25"/>
  <cols>
    <col min="1" max="1" width="24" style="6" bestFit="1" customWidth="1"/>
    <col min="2" max="2" width="1" style="6" customWidth="1"/>
    <col min="3" max="3" width="17.5703125" style="6" bestFit="1" customWidth="1"/>
    <col min="4" max="4" width="1" style="6" customWidth="1"/>
    <col min="5" max="5" width="18.140625" style="6" customWidth="1"/>
    <col min="6" max="6" width="1" style="6" customWidth="1"/>
    <col min="7" max="7" width="18.28515625" style="6" customWidth="1"/>
    <col min="8" max="8" width="1" style="6" customWidth="1"/>
    <col min="9" max="9" width="9.140625" style="6" customWidth="1"/>
    <col min="10" max="16384" width="9.140625" style="6"/>
  </cols>
  <sheetData>
    <row r="1" spans="1:7" s="3" customFormat="1" ht="22.5" x14ac:dyDescent="0.25"/>
    <row r="2" spans="1:7" s="3" customFormat="1" ht="24" x14ac:dyDescent="0.25">
      <c r="A2" s="41" t="s">
        <v>0</v>
      </c>
      <c r="B2" s="41"/>
      <c r="C2" s="41"/>
      <c r="D2" s="41"/>
      <c r="E2" s="41"/>
      <c r="F2" s="41"/>
      <c r="G2" s="41"/>
    </row>
    <row r="3" spans="1:7" s="3" customFormat="1" ht="24" x14ac:dyDescent="0.25">
      <c r="A3" s="41" t="s">
        <v>169</v>
      </c>
      <c r="B3" s="41"/>
      <c r="C3" s="41"/>
      <c r="D3" s="41"/>
      <c r="E3" s="41"/>
      <c r="F3" s="41"/>
      <c r="G3" s="41"/>
    </row>
    <row r="4" spans="1:7" s="3" customFormat="1" ht="24" x14ac:dyDescent="0.25">
      <c r="A4" s="41" t="s">
        <v>2</v>
      </c>
      <c r="B4" s="41"/>
      <c r="C4" s="41"/>
      <c r="D4" s="41"/>
      <c r="E4" s="41"/>
      <c r="F4" s="41"/>
      <c r="G4" s="41"/>
    </row>
    <row r="5" spans="1:7" s="3" customFormat="1" ht="22.5" x14ac:dyDescent="0.25"/>
    <row r="6" spans="1:7" s="15" customFormat="1" ht="56.25" customHeight="1" x14ac:dyDescent="0.25">
      <c r="A6" s="43" t="s">
        <v>173</v>
      </c>
      <c r="C6" s="43" t="s">
        <v>114</v>
      </c>
      <c r="E6" s="44" t="s">
        <v>218</v>
      </c>
      <c r="G6" s="44" t="s">
        <v>13</v>
      </c>
    </row>
    <row r="7" spans="1:7" ht="21" x14ac:dyDescent="0.25">
      <c r="A7" s="12" t="s">
        <v>233</v>
      </c>
      <c r="C7" s="7">
        <v>35601840769</v>
      </c>
      <c r="E7" s="33">
        <v>0.34520000000000001</v>
      </c>
      <c r="G7" s="33">
        <v>6.3E-3</v>
      </c>
    </row>
    <row r="8" spans="1:7" ht="21" x14ac:dyDescent="0.25">
      <c r="A8" s="12" t="s">
        <v>234</v>
      </c>
      <c r="C8" s="7">
        <v>51768423006</v>
      </c>
      <c r="E8" s="34">
        <v>0.502</v>
      </c>
      <c r="G8" s="34">
        <v>9.1000000000000004E-3</v>
      </c>
    </row>
    <row r="9" spans="1:7" ht="21" x14ac:dyDescent="0.25">
      <c r="A9" s="12" t="s">
        <v>235</v>
      </c>
      <c r="C9" s="7">
        <v>15817509427</v>
      </c>
      <c r="E9" s="34">
        <v>0.15340000000000001</v>
      </c>
      <c r="G9" s="34">
        <v>2.8E-3</v>
      </c>
    </row>
    <row r="10" spans="1:7" s="5" customFormat="1" ht="21.75" thickBot="1" x14ac:dyDescent="0.3">
      <c r="C10" s="17">
        <f>SUM(C7:C9)</f>
        <v>103187773202</v>
      </c>
      <c r="D10" s="16"/>
      <c r="E10" s="35">
        <f>SUM(E7:E9)</f>
        <v>1.0005999999999999</v>
      </c>
      <c r="F10" s="16"/>
      <c r="G10" s="24">
        <f>SUM(G7:G9)</f>
        <v>1.8200000000000001E-2</v>
      </c>
    </row>
    <row r="11" spans="1:7" ht="19.5" thickTop="1" x14ac:dyDescent="0.25"/>
  </sheetData>
  <sheetProtection algorithmName="SHA-512" hashValue="bt7SHpxvwYKuAyx78ArucrOuLKHVAqztojqdQriQAowVmiX6tCFyaBIq+LmkdcYp14p3k+91U7be3T/ol/PfQQ==" saltValue="rjgD3BnijTy+mbwLM5bOeg==" spinCount="100000" sheet="1" objects="1" scenarios="1" selectLockedCells="1" autoFilter="0" selectUnlockedCells="1"/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22"/>
  <sheetViews>
    <sheetView rightToLeft="1" view="pageBreakPreview" zoomScale="98" zoomScaleNormal="68" zoomScaleSheetLayoutView="98" workbookViewId="0">
      <selection activeCell="K32" sqref="K32"/>
    </sheetView>
  </sheetViews>
  <sheetFormatPr defaultRowHeight="18.75" x14ac:dyDescent="0.25"/>
  <cols>
    <col min="1" max="1" width="31.28515625" style="6" bestFit="1" customWidth="1"/>
    <col min="2" max="2" width="1" style="6" customWidth="1"/>
    <col min="3" max="3" width="17" style="6" bestFit="1" customWidth="1"/>
    <col min="4" max="4" width="1" style="6" customWidth="1"/>
    <col min="5" max="5" width="12.28515625" style="6" bestFit="1" customWidth="1"/>
    <col min="6" max="6" width="1" style="6" customWidth="1"/>
    <col min="7" max="7" width="12" style="6" bestFit="1" customWidth="1"/>
    <col min="8" max="8" width="1" style="6" customWidth="1"/>
    <col min="9" max="9" width="9.5703125" style="6" bestFit="1" customWidth="1"/>
    <col min="10" max="10" width="1" style="6" customWidth="1"/>
    <col min="11" max="11" width="17" style="6" bestFit="1" customWidth="1"/>
    <col min="12" max="12" width="1" style="6" customWidth="1"/>
    <col min="13" max="13" width="12.28515625" style="6" bestFit="1" customWidth="1"/>
    <col min="14" max="14" width="1" style="6" customWidth="1"/>
    <col min="15" max="15" width="12" style="6" bestFit="1" customWidth="1"/>
    <col min="16" max="16" width="1" style="6" customWidth="1"/>
    <col min="17" max="17" width="9.5703125" style="6" bestFit="1" customWidth="1"/>
    <col min="18" max="18" width="1" style="6" customWidth="1"/>
    <col min="19" max="19" width="9.140625" style="6" customWidth="1"/>
    <col min="20" max="16384" width="9.140625" style="6"/>
  </cols>
  <sheetData>
    <row r="2" spans="1:17" s="3" customFormat="1" ht="24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s="3" customFormat="1" ht="24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s="3" customFormat="1" ht="24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s="3" customFormat="1" ht="22.5" x14ac:dyDescent="0.25"/>
    <row r="6" spans="1:17" s="3" customFormat="1" ht="24" x14ac:dyDescent="0.25">
      <c r="A6" s="38" t="s">
        <v>3</v>
      </c>
      <c r="C6" s="39" t="s">
        <v>4</v>
      </c>
      <c r="D6" s="39" t="s">
        <v>4</v>
      </c>
      <c r="E6" s="39" t="s">
        <v>4</v>
      </c>
      <c r="F6" s="39" t="s">
        <v>4</v>
      </c>
      <c r="G6" s="39" t="s">
        <v>4</v>
      </c>
      <c r="H6" s="39" t="s">
        <v>4</v>
      </c>
      <c r="I6" s="39" t="s">
        <v>4</v>
      </c>
      <c r="K6" s="39" t="s">
        <v>6</v>
      </c>
      <c r="L6" s="39" t="s">
        <v>6</v>
      </c>
      <c r="M6" s="39" t="s">
        <v>6</v>
      </c>
      <c r="N6" s="39" t="s">
        <v>6</v>
      </c>
      <c r="O6" s="39" t="s">
        <v>6</v>
      </c>
      <c r="P6" s="39" t="s">
        <v>6</v>
      </c>
      <c r="Q6" s="39" t="s">
        <v>6</v>
      </c>
    </row>
    <row r="7" spans="1:17" s="3" customFormat="1" ht="24" x14ac:dyDescent="0.25">
      <c r="A7" s="39" t="s">
        <v>3</v>
      </c>
      <c r="C7" s="39" t="s">
        <v>50</v>
      </c>
      <c r="E7" s="39" t="s">
        <v>51</v>
      </c>
      <c r="G7" s="39" t="s">
        <v>52</v>
      </c>
      <c r="I7" s="39" t="s">
        <v>53</v>
      </c>
      <c r="K7" s="39" t="s">
        <v>50</v>
      </c>
      <c r="M7" s="39" t="s">
        <v>51</v>
      </c>
      <c r="O7" s="39" t="s">
        <v>52</v>
      </c>
      <c r="Q7" s="39" t="s">
        <v>53</v>
      </c>
    </row>
    <row r="8" spans="1:17" ht="21" x14ac:dyDescent="0.25">
      <c r="A8" s="12" t="s">
        <v>54</v>
      </c>
      <c r="C8" s="7">
        <v>306919</v>
      </c>
      <c r="E8" s="7">
        <v>2502</v>
      </c>
      <c r="G8" s="6" t="s">
        <v>55</v>
      </c>
      <c r="I8" s="7" t="s">
        <v>236</v>
      </c>
      <c r="K8" s="7">
        <v>306919</v>
      </c>
      <c r="M8" s="7">
        <v>2502</v>
      </c>
      <c r="O8" s="6" t="s">
        <v>55</v>
      </c>
      <c r="Q8" s="7" t="s">
        <v>236</v>
      </c>
    </row>
    <row r="9" spans="1:17" ht="21" x14ac:dyDescent="0.25">
      <c r="A9" s="12" t="s">
        <v>56</v>
      </c>
      <c r="C9" s="7">
        <v>350000</v>
      </c>
      <c r="E9" s="7">
        <v>1209</v>
      </c>
      <c r="G9" s="6" t="s">
        <v>57</v>
      </c>
      <c r="I9" s="7" t="s">
        <v>236</v>
      </c>
      <c r="K9" s="7">
        <v>350000</v>
      </c>
      <c r="M9" s="7">
        <v>1209</v>
      </c>
      <c r="O9" s="6" t="s">
        <v>57</v>
      </c>
      <c r="Q9" s="7" t="s">
        <v>236</v>
      </c>
    </row>
    <row r="10" spans="1:17" ht="21" x14ac:dyDescent="0.25">
      <c r="A10" s="12" t="s">
        <v>58</v>
      </c>
      <c r="C10" s="7">
        <v>830000</v>
      </c>
      <c r="E10" s="7">
        <v>1213</v>
      </c>
      <c r="G10" s="6" t="s">
        <v>59</v>
      </c>
      <c r="I10" s="7" t="s">
        <v>236</v>
      </c>
      <c r="K10" s="7">
        <v>830000</v>
      </c>
      <c r="M10" s="7">
        <v>1213</v>
      </c>
      <c r="O10" s="6" t="s">
        <v>59</v>
      </c>
      <c r="Q10" s="7" t="s">
        <v>236</v>
      </c>
    </row>
    <row r="11" spans="1:17" ht="21" x14ac:dyDescent="0.25">
      <c r="A11" s="12" t="s">
        <v>60</v>
      </c>
      <c r="C11" s="7">
        <v>2777983</v>
      </c>
      <c r="E11" s="7">
        <v>8050</v>
      </c>
      <c r="G11" s="6" t="s">
        <v>61</v>
      </c>
      <c r="I11" s="7" t="s">
        <v>236</v>
      </c>
      <c r="K11" s="7">
        <v>2777983</v>
      </c>
      <c r="M11" s="7">
        <v>8050</v>
      </c>
      <c r="O11" s="6" t="s">
        <v>61</v>
      </c>
      <c r="Q11" s="7" t="s">
        <v>236</v>
      </c>
    </row>
    <row r="12" spans="1:17" ht="21" x14ac:dyDescent="0.25">
      <c r="A12" s="12" t="s">
        <v>62</v>
      </c>
      <c r="C12" s="7">
        <v>355000</v>
      </c>
      <c r="E12" s="7">
        <v>1803</v>
      </c>
      <c r="G12" s="6" t="s">
        <v>63</v>
      </c>
      <c r="I12" s="7" t="s">
        <v>236</v>
      </c>
      <c r="K12" s="7">
        <v>355000</v>
      </c>
      <c r="M12" s="7">
        <v>1803</v>
      </c>
      <c r="O12" s="6" t="s">
        <v>63</v>
      </c>
      <c r="Q12" s="7" t="s">
        <v>236</v>
      </c>
    </row>
    <row r="13" spans="1:17" ht="21" x14ac:dyDescent="0.25">
      <c r="A13" s="12" t="s">
        <v>64</v>
      </c>
      <c r="C13" s="7">
        <v>34164079</v>
      </c>
      <c r="E13" s="7">
        <v>5464</v>
      </c>
      <c r="G13" s="6" t="s">
        <v>65</v>
      </c>
      <c r="I13" s="7" t="s">
        <v>236</v>
      </c>
      <c r="K13" s="7">
        <v>34164079</v>
      </c>
      <c r="M13" s="7">
        <v>5464</v>
      </c>
      <c r="O13" s="6" t="s">
        <v>65</v>
      </c>
      <c r="Q13" s="7" t="s">
        <v>236</v>
      </c>
    </row>
    <row r="14" spans="1:17" ht="21" x14ac:dyDescent="0.25">
      <c r="A14" s="12" t="s">
        <v>66</v>
      </c>
      <c r="C14" s="7">
        <v>5999998</v>
      </c>
      <c r="E14" s="7">
        <v>4673</v>
      </c>
      <c r="G14" s="6" t="s">
        <v>67</v>
      </c>
      <c r="I14" s="7" t="s">
        <v>236</v>
      </c>
      <c r="K14" s="7">
        <v>5999998</v>
      </c>
      <c r="M14" s="7">
        <v>4673</v>
      </c>
      <c r="O14" s="6" t="s">
        <v>67</v>
      </c>
      <c r="Q14" s="7" t="s">
        <v>236</v>
      </c>
    </row>
    <row r="15" spans="1:17" ht="21" x14ac:dyDescent="0.25">
      <c r="A15" s="12" t="s">
        <v>68</v>
      </c>
      <c r="C15" s="7">
        <v>44751</v>
      </c>
      <c r="E15" s="7">
        <v>6050</v>
      </c>
      <c r="G15" s="6" t="s">
        <v>63</v>
      </c>
      <c r="I15" s="7" t="s">
        <v>236</v>
      </c>
      <c r="K15" s="7">
        <v>44751</v>
      </c>
      <c r="M15" s="7">
        <v>6050</v>
      </c>
      <c r="O15" s="6" t="s">
        <v>63</v>
      </c>
      <c r="Q15" s="7" t="s">
        <v>236</v>
      </c>
    </row>
    <row r="16" spans="1:17" ht="21" x14ac:dyDescent="0.25">
      <c r="A16" s="12" t="s">
        <v>69</v>
      </c>
      <c r="C16" s="7">
        <v>251470</v>
      </c>
      <c r="E16" s="7">
        <v>5910</v>
      </c>
      <c r="G16" s="6" t="s">
        <v>67</v>
      </c>
      <c r="I16" s="7" t="s">
        <v>236</v>
      </c>
      <c r="K16" s="7">
        <v>251470</v>
      </c>
      <c r="M16" s="7">
        <v>5910</v>
      </c>
      <c r="O16" s="6" t="s">
        <v>67</v>
      </c>
      <c r="Q16" s="7" t="s">
        <v>236</v>
      </c>
    </row>
    <row r="17" spans="1:17" ht="21" x14ac:dyDescent="0.25">
      <c r="A17" s="12" t="s">
        <v>70</v>
      </c>
      <c r="C17" s="7">
        <v>85000</v>
      </c>
      <c r="E17" s="7">
        <v>9360</v>
      </c>
      <c r="G17" s="6" t="s">
        <v>61</v>
      </c>
      <c r="I17" s="7" t="s">
        <v>236</v>
      </c>
      <c r="K17" s="7">
        <v>85000</v>
      </c>
      <c r="M17" s="7">
        <v>9360</v>
      </c>
      <c r="O17" s="6" t="s">
        <v>61</v>
      </c>
      <c r="Q17" s="7" t="s">
        <v>236</v>
      </c>
    </row>
    <row r="18" spans="1:17" ht="21" x14ac:dyDescent="0.25">
      <c r="A18" s="12" t="s">
        <v>71</v>
      </c>
      <c r="C18" s="7">
        <v>421871</v>
      </c>
      <c r="E18" s="7">
        <v>2801</v>
      </c>
      <c r="G18" s="6" t="s">
        <v>72</v>
      </c>
      <c r="I18" s="7" t="s">
        <v>236</v>
      </c>
      <c r="K18" s="7">
        <v>421871</v>
      </c>
      <c r="M18" s="7">
        <v>2801</v>
      </c>
      <c r="O18" s="6" t="s">
        <v>72</v>
      </c>
      <c r="Q18" s="7" t="s">
        <v>236</v>
      </c>
    </row>
    <row r="19" spans="1:17" ht="21" x14ac:dyDescent="0.25">
      <c r="A19" s="12" t="s">
        <v>73</v>
      </c>
      <c r="C19" s="7">
        <v>1362500</v>
      </c>
      <c r="E19" s="7">
        <v>1608</v>
      </c>
      <c r="G19" s="6" t="s">
        <v>72</v>
      </c>
      <c r="I19" s="7" t="s">
        <v>236</v>
      </c>
      <c r="K19" s="7">
        <v>1362500</v>
      </c>
      <c r="M19" s="7">
        <v>1608</v>
      </c>
      <c r="O19" s="6" t="s">
        <v>72</v>
      </c>
      <c r="Q19" s="7" t="s">
        <v>236</v>
      </c>
    </row>
    <row r="20" spans="1:17" ht="21" x14ac:dyDescent="0.25">
      <c r="A20" s="12" t="s">
        <v>74</v>
      </c>
      <c r="C20" s="7">
        <v>20450168</v>
      </c>
      <c r="E20" s="7">
        <v>739</v>
      </c>
      <c r="G20" s="6" t="s">
        <v>75</v>
      </c>
      <c r="I20" s="7" t="s">
        <v>236</v>
      </c>
      <c r="K20" s="7">
        <v>20450168</v>
      </c>
      <c r="M20" s="7">
        <v>739</v>
      </c>
      <c r="O20" s="6" t="s">
        <v>75</v>
      </c>
      <c r="Q20" s="7" t="s">
        <v>236</v>
      </c>
    </row>
    <row r="21" spans="1:17" s="5" customFormat="1" ht="21.75" thickBot="1" x14ac:dyDescent="0.3">
      <c r="A21" s="16"/>
      <c r="B21" s="16"/>
      <c r="C21" s="17">
        <f>SUM(C8:C20)</f>
        <v>67399739</v>
      </c>
      <c r="D21" s="16"/>
      <c r="E21" s="17">
        <f>SUM(E8:E20)</f>
        <v>51382</v>
      </c>
      <c r="F21" s="16"/>
      <c r="G21" s="17"/>
      <c r="H21" s="16"/>
      <c r="I21" s="17">
        <f>SUM(I8:I20)</f>
        <v>0</v>
      </c>
      <c r="J21" s="18"/>
      <c r="K21" s="17">
        <f>SUM(K8:K20)</f>
        <v>67399739</v>
      </c>
      <c r="L21" s="16"/>
      <c r="M21" s="17">
        <f>SUM(M8:M20)</f>
        <v>51382</v>
      </c>
      <c r="N21" s="16"/>
      <c r="O21" s="17"/>
      <c r="P21" s="16"/>
      <c r="Q21" s="17">
        <f>SUM(Q8:Q20)</f>
        <v>0</v>
      </c>
    </row>
    <row r="22" spans="1:17" ht="19.5" thickTop="1" x14ac:dyDescent="0.25"/>
  </sheetData>
  <sheetProtection algorithmName="SHA-512" hashValue="5a5yawTAxiztaT8RC2sQ4FqOeUmKkLVYB+LVqskGoCRQWk7JxweuR3h71SNg+9jNHaPSaeLRB5c8CwUUZwcCMg==" saltValue="PZHeYOzjeP6jNXl1a7Dxmg==" spinCount="100000" sheet="1" objects="1" scenarios="1" selectLockedCells="1" autoFilter="0" selectUnlockedCells="1"/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16"/>
  <sheetViews>
    <sheetView rightToLeft="1" view="pageBreakPreview" zoomScale="80" zoomScaleNormal="51" zoomScaleSheetLayoutView="80" workbookViewId="0">
      <selection activeCell="A9" sqref="A9:XFD9"/>
    </sheetView>
  </sheetViews>
  <sheetFormatPr defaultRowHeight="18.75" x14ac:dyDescent="0.25"/>
  <cols>
    <col min="1" max="1" width="29.28515625" style="6" bestFit="1" customWidth="1"/>
    <col min="2" max="2" width="1" style="6" customWidth="1"/>
    <col min="3" max="3" width="13.7109375" style="6" customWidth="1"/>
    <col min="4" max="4" width="1" style="6" customWidth="1"/>
    <col min="5" max="5" width="12.85546875" style="6" customWidth="1"/>
    <col min="6" max="6" width="1" style="6" customWidth="1"/>
    <col min="7" max="7" width="12.85546875" style="6" bestFit="1" customWidth="1"/>
    <col min="8" max="8" width="1" style="6" customWidth="1"/>
    <col min="9" max="9" width="15.5703125" style="6" bestFit="1" customWidth="1"/>
    <col min="10" max="10" width="1" style="6" customWidth="1"/>
    <col min="11" max="11" width="9.28515625" style="6" bestFit="1" customWidth="1"/>
    <col min="12" max="12" width="1" style="6" customWidth="1"/>
    <col min="13" max="13" width="9.5703125" style="6" bestFit="1" customWidth="1"/>
    <col min="14" max="14" width="1" style="6" customWidth="1"/>
    <col min="15" max="15" width="11.140625" style="6" bestFit="1" customWidth="1"/>
    <col min="16" max="16" width="1" style="6" customWidth="1"/>
    <col min="17" max="17" width="18.7109375" style="6" bestFit="1" customWidth="1"/>
    <col min="18" max="18" width="1" style="6" customWidth="1"/>
    <col min="19" max="19" width="19.85546875" style="6" bestFit="1" customWidth="1"/>
    <col min="20" max="20" width="1" style="6" customWidth="1"/>
    <col min="21" max="21" width="6.42578125" style="6" bestFit="1" customWidth="1"/>
    <col min="22" max="22" width="1" style="6" customWidth="1"/>
    <col min="23" max="23" width="15" style="6" bestFit="1" customWidth="1"/>
    <col min="24" max="24" width="1" style="6" customWidth="1"/>
    <col min="25" max="25" width="6.42578125" style="6" bestFit="1" customWidth="1"/>
    <col min="26" max="26" width="1" style="6" customWidth="1"/>
    <col min="27" max="27" width="12" style="6" bestFit="1" customWidth="1"/>
    <col min="28" max="28" width="1" style="6" customWidth="1"/>
    <col min="29" max="29" width="11.140625" style="6" bestFit="1" customWidth="1"/>
    <col min="30" max="30" width="1" style="6" customWidth="1"/>
    <col min="31" max="31" width="19" style="6" bestFit="1" customWidth="1"/>
    <col min="32" max="32" width="1" style="6" customWidth="1"/>
    <col min="33" max="33" width="18.7109375" style="6" bestFit="1" customWidth="1"/>
    <col min="34" max="34" width="1" style="6" customWidth="1"/>
    <col min="35" max="35" width="18.85546875" style="6" bestFit="1" customWidth="1"/>
    <col min="36" max="36" width="1" style="6" customWidth="1"/>
    <col min="37" max="37" width="18.42578125" style="6" customWidth="1"/>
    <col min="38" max="38" width="1" style="6" customWidth="1"/>
    <col min="39" max="39" width="9.140625" style="6" customWidth="1"/>
    <col min="40" max="16384" width="9.140625" style="6"/>
  </cols>
  <sheetData>
    <row r="1" spans="1:37" s="3" customFormat="1" ht="22.5" x14ac:dyDescent="0.25"/>
    <row r="2" spans="1:37" s="3" customFormat="1" ht="24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</row>
    <row r="3" spans="1:37" s="3" customFormat="1" ht="24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</row>
    <row r="4" spans="1:37" s="3" customFormat="1" ht="24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</row>
    <row r="5" spans="1:37" s="3" customFormat="1" ht="22.5" x14ac:dyDescent="0.25"/>
    <row r="6" spans="1:37" s="3" customFormat="1" ht="24" x14ac:dyDescent="0.25">
      <c r="A6" s="39" t="s">
        <v>76</v>
      </c>
      <c r="B6" s="39" t="s">
        <v>76</v>
      </c>
      <c r="C6" s="39" t="s">
        <v>76</v>
      </c>
      <c r="D6" s="39" t="s">
        <v>76</v>
      </c>
      <c r="E6" s="39" t="s">
        <v>76</v>
      </c>
      <c r="F6" s="39" t="s">
        <v>76</v>
      </c>
      <c r="G6" s="39" t="s">
        <v>76</v>
      </c>
      <c r="H6" s="39" t="s">
        <v>76</v>
      </c>
      <c r="I6" s="39" t="s">
        <v>76</v>
      </c>
      <c r="J6" s="39" t="s">
        <v>76</v>
      </c>
      <c r="K6" s="39" t="s">
        <v>76</v>
      </c>
      <c r="L6" s="39" t="s">
        <v>76</v>
      </c>
      <c r="M6" s="39" t="s">
        <v>76</v>
      </c>
      <c r="O6" s="39" t="s">
        <v>4</v>
      </c>
      <c r="P6" s="39" t="s">
        <v>4</v>
      </c>
      <c r="Q6" s="39" t="s">
        <v>4</v>
      </c>
      <c r="R6" s="39" t="s">
        <v>4</v>
      </c>
      <c r="S6" s="39" t="s">
        <v>4</v>
      </c>
      <c r="U6" s="39" t="s">
        <v>5</v>
      </c>
      <c r="V6" s="39" t="s">
        <v>5</v>
      </c>
      <c r="W6" s="39" t="s">
        <v>5</v>
      </c>
      <c r="X6" s="39" t="s">
        <v>5</v>
      </c>
      <c r="Y6" s="39" t="s">
        <v>5</v>
      </c>
      <c r="Z6" s="39" t="s">
        <v>5</v>
      </c>
      <c r="AA6" s="39" t="s">
        <v>5</v>
      </c>
      <c r="AC6" s="39" t="s">
        <v>6</v>
      </c>
      <c r="AD6" s="39" t="s">
        <v>6</v>
      </c>
      <c r="AE6" s="39" t="s">
        <v>6</v>
      </c>
      <c r="AF6" s="39" t="s">
        <v>6</v>
      </c>
      <c r="AG6" s="39" t="s">
        <v>6</v>
      </c>
      <c r="AH6" s="39" t="s">
        <v>6</v>
      </c>
      <c r="AI6" s="39" t="s">
        <v>6</v>
      </c>
      <c r="AJ6" s="39" t="s">
        <v>6</v>
      </c>
      <c r="AK6" s="39" t="s">
        <v>6</v>
      </c>
    </row>
    <row r="7" spans="1:37" s="3" customFormat="1" ht="24" x14ac:dyDescent="0.25">
      <c r="A7" s="38" t="s">
        <v>77</v>
      </c>
      <c r="C7" s="44" t="s">
        <v>78</v>
      </c>
      <c r="E7" s="44" t="s">
        <v>79</v>
      </c>
      <c r="G7" s="38" t="s">
        <v>80</v>
      </c>
      <c r="I7" s="38" t="s">
        <v>81</v>
      </c>
      <c r="K7" s="38" t="s">
        <v>82</v>
      </c>
      <c r="M7" s="38" t="s">
        <v>53</v>
      </c>
      <c r="O7" s="38" t="s">
        <v>7</v>
      </c>
      <c r="Q7" s="38" t="s">
        <v>8</v>
      </c>
      <c r="S7" s="38" t="s">
        <v>9</v>
      </c>
      <c r="U7" s="39" t="s">
        <v>10</v>
      </c>
      <c r="V7" s="39" t="s">
        <v>10</v>
      </c>
      <c r="W7" s="39" t="s">
        <v>10</v>
      </c>
      <c r="Y7" s="39" t="s">
        <v>11</v>
      </c>
      <c r="Z7" s="39" t="s">
        <v>11</v>
      </c>
      <c r="AA7" s="39" t="s">
        <v>11</v>
      </c>
      <c r="AC7" s="38" t="s">
        <v>7</v>
      </c>
      <c r="AE7" s="38" t="s">
        <v>83</v>
      </c>
      <c r="AG7" s="38" t="s">
        <v>8</v>
      </c>
      <c r="AI7" s="38" t="s">
        <v>9</v>
      </c>
      <c r="AK7" s="44" t="s">
        <v>13</v>
      </c>
    </row>
    <row r="8" spans="1:37" s="3" customFormat="1" ht="24" x14ac:dyDescent="0.25">
      <c r="A8" s="39" t="s">
        <v>77</v>
      </c>
      <c r="C8" s="43" t="s">
        <v>78</v>
      </c>
      <c r="E8" s="43" t="s">
        <v>79</v>
      </c>
      <c r="G8" s="39" t="s">
        <v>80</v>
      </c>
      <c r="I8" s="39" t="s">
        <v>81</v>
      </c>
      <c r="K8" s="39" t="s">
        <v>82</v>
      </c>
      <c r="M8" s="39" t="s">
        <v>53</v>
      </c>
      <c r="O8" s="39" t="s">
        <v>7</v>
      </c>
      <c r="Q8" s="39" t="s">
        <v>8</v>
      </c>
      <c r="S8" s="39" t="s">
        <v>9</v>
      </c>
      <c r="U8" s="39" t="s">
        <v>7</v>
      </c>
      <c r="W8" s="39" t="s">
        <v>8</v>
      </c>
      <c r="Y8" s="39" t="s">
        <v>7</v>
      </c>
      <c r="AA8" s="39" t="s">
        <v>14</v>
      </c>
      <c r="AC8" s="39" t="s">
        <v>7</v>
      </c>
      <c r="AE8" s="39" t="s">
        <v>83</v>
      </c>
      <c r="AG8" s="39" t="s">
        <v>8</v>
      </c>
      <c r="AI8" s="39" t="s">
        <v>9</v>
      </c>
      <c r="AK8" s="43" t="s">
        <v>13</v>
      </c>
    </row>
    <row r="9" spans="1:37" ht="21" x14ac:dyDescent="0.25">
      <c r="A9" s="12" t="s">
        <v>84</v>
      </c>
      <c r="C9" s="6" t="s">
        <v>85</v>
      </c>
      <c r="E9" s="6" t="s">
        <v>85</v>
      </c>
      <c r="G9" s="6" t="s">
        <v>86</v>
      </c>
      <c r="I9" s="6" t="s">
        <v>87</v>
      </c>
      <c r="K9" s="7">
        <v>18</v>
      </c>
      <c r="M9" s="7">
        <v>18</v>
      </c>
      <c r="O9" s="7">
        <v>824000</v>
      </c>
      <c r="Q9" s="7">
        <v>791088353075</v>
      </c>
      <c r="S9" s="7">
        <v>916945773450</v>
      </c>
      <c r="U9" s="7" t="s">
        <v>236</v>
      </c>
      <c r="W9" s="7" t="s">
        <v>236</v>
      </c>
      <c r="Y9" s="7" t="s">
        <v>236</v>
      </c>
      <c r="AA9" s="7" t="s">
        <v>236</v>
      </c>
      <c r="AC9" s="7">
        <v>824000</v>
      </c>
      <c r="AE9" s="7">
        <v>1090000</v>
      </c>
      <c r="AG9" s="7">
        <v>791088353075</v>
      </c>
      <c r="AI9" s="7">
        <v>897997208500</v>
      </c>
      <c r="AK9" s="23">
        <v>0.1585</v>
      </c>
    </row>
    <row r="10" spans="1:37" ht="21" x14ac:dyDescent="0.25">
      <c r="A10" s="12" t="s">
        <v>88</v>
      </c>
      <c r="C10" s="6" t="s">
        <v>85</v>
      </c>
      <c r="E10" s="6" t="s">
        <v>85</v>
      </c>
      <c r="G10" s="6" t="s">
        <v>89</v>
      </c>
      <c r="I10" s="6" t="s">
        <v>90</v>
      </c>
      <c r="K10" s="7">
        <v>16</v>
      </c>
      <c r="M10" s="7">
        <v>16</v>
      </c>
      <c r="O10" s="7">
        <v>913500</v>
      </c>
      <c r="Q10" s="7">
        <v>913702443702</v>
      </c>
      <c r="S10" s="7">
        <v>970874497096</v>
      </c>
      <c r="U10" s="7" t="s">
        <v>236</v>
      </c>
      <c r="W10" s="7" t="s">
        <v>236</v>
      </c>
      <c r="Y10" s="7" t="s">
        <v>236</v>
      </c>
      <c r="AA10" s="7" t="s">
        <v>236</v>
      </c>
      <c r="AC10" s="7">
        <v>913500</v>
      </c>
      <c r="AE10" s="7">
        <v>1063000</v>
      </c>
      <c r="AG10" s="7">
        <v>913702443702</v>
      </c>
      <c r="AI10" s="7">
        <v>970874497096</v>
      </c>
      <c r="AK10" s="23">
        <v>0.1714</v>
      </c>
    </row>
    <row r="11" spans="1:37" ht="21" x14ac:dyDescent="0.25">
      <c r="A11" s="12" t="s">
        <v>91</v>
      </c>
      <c r="C11" s="6" t="s">
        <v>85</v>
      </c>
      <c r="E11" s="6" t="s">
        <v>85</v>
      </c>
      <c r="G11" s="6" t="s">
        <v>92</v>
      </c>
      <c r="I11" s="6" t="s">
        <v>93</v>
      </c>
      <c r="K11" s="7" t="s">
        <v>236</v>
      </c>
      <c r="M11" s="7" t="s">
        <v>236</v>
      </c>
      <c r="O11" s="7">
        <v>47943</v>
      </c>
      <c r="Q11" s="7">
        <v>28526085000</v>
      </c>
      <c r="S11" s="7">
        <v>40311796302</v>
      </c>
      <c r="U11" s="7" t="s">
        <v>236</v>
      </c>
      <c r="W11" s="7" t="s">
        <v>236</v>
      </c>
      <c r="Y11" s="7" t="s">
        <v>236</v>
      </c>
      <c r="AA11" s="7" t="s">
        <v>236</v>
      </c>
      <c r="AC11" s="7">
        <v>47943</v>
      </c>
      <c r="AE11" s="7">
        <v>847600</v>
      </c>
      <c r="AG11" s="7">
        <v>28526085000</v>
      </c>
      <c r="AI11" s="7">
        <v>40629121436</v>
      </c>
      <c r="AK11" s="23">
        <v>7.1999999999999998E-3</v>
      </c>
    </row>
    <row r="12" spans="1:37" ht="21" x14ac:dyDescent="0.25">
      <c r="A12" s="12" t="s">
        <v>94</v>
      </c>
      <c r="C12" s="6" t="s">
        <v>85</v>
      </c>
      <c r="E12" s="6" t="s">
        <v>85</v>
      </c>
      <c r="G12" s="6" t="s">
        <v>95</v>
      </c>
      <c r="I12" s="6" t="s">
        <v>96</v>
      </c>
      <c r="K12" s="7">
        <v>16</v>
      </c>
      <c r="M12" s="7">
        <v>16</v>
      </c>
      <c r="O12" s="7">
        <v>1850000</v>
      </c>
      <c r="Q12" s="7">
        <v>1851884800000</v>
      </c>
      <c r="S12" s="7">
        <v>1849664687500</v>
      </c>
      <c r="U12" s="7" t="s">
        <v>236</v>
      </c>
      <c r="W12" s="7" t="s">
        <v>236</v>
      </c>
      <c r="Y12" s="7" t="s">
        <v>236</v>
      </c>
      <c r="AA12" s="7" t="s">
        <v>236</v>
      </c>
      <c r="AC12" s="7">
        <v>1850000</v>
      </c>
      <c r="AE12" s="7">
        <v>1000000</v>
      </c>
      <c r="AG12" s="7">
        <v>1851884800000</v>
      </c>
      <c r="AI12" s="7">
        <v>1849664687500</v>
      </c>
      <c r="AK12" s="23">
        <v>0.3266</v>
      </c>
    </row>
    <row r="13" spans="1:37" ht="21" x14ac:dyDescent="0.25">
      <c r="A13" s="12" t="s">
        <v>97</v>
      </c>
      <c r="C13" s="6" t="s">
        <v>85</v>
      </c>
      <c r="E13" s="6" t="s">
        <v>85</v>
      </c>
      <c r="G13" s="6" t="s">
        <v>98</v>
      </c>
      <c r="I13" s="6" t="s">
        <v>99</v>
      </c>
      <c r="K13" s="7">
        <v>18</v>
      </c>
      <c r="M13" s="7">
        <v>18</v>
      </c>
      <c r="O13" s="7">
        <v>1000</v>
      </c>
      <c r="Q13" s="7">
        <v>1000181250</v>
      </c>
      <c r="S13" s="7">
        <v>999818750</v>
      </c>
      <c r="U13" s="7" t="s">
        <v>236</v>
      </c>
      <c r="W13" s="7" t="s">
        <v>236</v>
      </c>
      <c r="Y13" s="7" t="s">
        <v>236</v>
      </c>
      <c r="AA13" s="7" t="s">
        <v>236</v>
      </c>
      <c r="AC13" s="7">
        <v>1000</v>
      </c>
      <c r="AE13" s="7">
        <v>1000000</v>
      </c>
      <c r="AG13" s="7">
        <v>1000181250</v>
      </c>
      <c r="AI13" s="7">
        <v>999818750</v>
      </c>
      <c r="AK13" s="23">
        <v>2.0000000000000001E-4</v>
      </c>
    </row>
    <row r="14" spans="1:37" ht="21" x14ac:dyDescent="0.25">
      <c r="A14" s="12" t="s">
        <v>100</v>
      </c>
      <c r="C14" s="6" t="s">
        <v>85</v>
      </c>
      <c r="E14" s="6" t="s">
        <v>85</v>
      </c>
      <c r="G14" s="6" t="s">
        <v>101</v>
      </c>
      <c r="I14" s="6" t="s">
        <v>102</v>
      </c>
      <c r="K14" s="7">
        <v>18</v>
      </c>
      <c r="M14" s="7">
        <v>18</v>
      </c>
      <c r="O14" s="7">
        <v>20000</v>
      </c>
      <c r="Q14" s="7">
        <v>20003625000</v>
      </c>
      <c r="S14" s="7">
        <v>19996375000</v>
      </c>
      <c r="U14" s="7" t="s">
        <v>236</v>
      </c>
      <c r="W14" s="7" t="s">
        <v>236</v>
      </c>
      <c r="Y14" s="7" t="s">
        <v>236</v>
      </c>
      <c r="AA14" s="7" t="s">
        <v>236</v>
      </c>
      <c r="AC14" s="7">
        <v>20000</v>
      </c>
      <c r="AE14" s="7">
        <v>1000000</v>
      </c>
      <c r="AG14" s="7">
        <v>20003625000</v>
      </c>
      <c r="AI14" s="7">
        <v>19996375000</v>
      </c>
      <c r="AK14" s="23">
        <v>3.5000000000000001E-3</v>
      </c>
    </row>
    <row r="15" spans="1:37" s="5" customFormat="1" ht="21.75" thickBot="1" x14ac:dyDescent="0.3">
      <c r="O15" s="17">
        <f>SUM(O9:O14)</f>
        <v>3656443</v>
      </c>
      <c r="P15" s="16"/>
      <c r="Q15" s="17">
        <f>SUM(Q9:Q14)</f>
        <v>3606205488027</v>
      </c>
      <c r="R15" s="16"/>
      <c r="S15" s="17">
        <f>SUM(S9:S14)</f>
        <v>3798792948098</v>
      </c>
      <c r="T15" s="16"/>
      <c r="U15" s="17">
        <f>SUM(U9:U14)</f>
        <v>0</v>
      </c>
      <c r="V15" s="16"/>
      <c r="W15" s="17">
        <f>SUM(W9:W14)</f>
        <v>0</v>
      </c>
      <c r="X15" s="16"/>
      <c r="Y15" s="17">
        <f>SUM(Y9:Y14)</f>
        <v>0</v>
      </c>
      <c r="Z15" s="16"/>
      <c r="AA15" s="17">
        <f>SUM(AA9:AA14)</f>
        <v>0</v>
      </c>
      <c r="AB15" s="18"/>
      <c r="AC15" s="17">
        <f>SUM(AC9:AC14)</f>
        <v>3656443</v>
      </c>
      <c r="AD15" s="16"/>
      <c r="AE15" s="17">
        <f>SUM(AE9:AE14)</f>
        <v>6000600</v>
      </c>
      <c r="AF15" s="16"/>
      <c r="AG15" s="17">
        <f>SUM(AG9:AG14)</f>
        <v>3606205488027</v>
      </c>
      <c r="AH15" s="16"/>
      <c r="AI15" s="17">
        <f>SUM(AI9:AI14)</f>
        <v>3780161708282</v>
      </c>
      <c r="AJ15" s="16"/>
      <c r="AK15" s="24">
        <f>SUM(AK9:AK14)</f>
        <v>0.66739999999999988</v>
      </c>
    </row>
    <row r="16" spans="1:37" ht="19.5" thickTop="1" x14ac:dyDescent="0.25"/>
  </sheetData>
  <sheetProtection algorithmName="SHA-512" hashValue="xgOb1l4MeNFeJ8QeMcROE2MpdoBiwNmQ/g/Sf3y92zHkL7v0cTqd82cT+gU+xv5qgksp372QypvTgk5NNqQfoQ==" saltValue="HbWGtm2D/x7Ozw5mQlFN3g==" spinCount="100000" sheet="1" objects="1" scenarios="1" selectLockedCells="1" autoFilter="0" selectUnlockedCells="1"/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scale="2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"/>
  <sheetViews>
    <sheetView rightToLeft="1" view="pageBreakPreview" zoomScaleNormal="100" zoomScaleSheetLayoutView="100" workbookViewId="0">
      <selection activeCell="K20" sqref="K20"/>
    </sheetView>
  </sheetViews>
  <sheetFormatPr defaultColWidth="9.42578125" defaultRowHeight="18.75" x14ac:dyDescent="0.25"/>
  <cols>
    <col min="1" max="1" width="28.7109375" style="6" bestFit="1" customWidth="1"/>
    <col min="2" max="2" width="9.42578125" style="6"/>
    <col min="3" max="3" width="10.85546875" style="6" bestFit="1" customWidth="1"/>
    <col min="4" max="4" width="1.140625" style="6" customWidth="1"/>
    <col min="5" max="5" width="12.28515625" style="6" customWidth="1"/>
    <col min="6" max="6" width="1.140625" style="6" customWidth="1"/>
    <col min="7" max="7" width="19.28515625" style="6" bestFit="1" customWidth="1"/>
    <col min="8" max="8" width="1.140625" style="6" customWidth="1"/>
    <col min="9" max="9" width="13" style="6" customWidth="1"/>
    <col min="10" max="10" width="1.140625" style="6" customWidth="1"/>
    <col min="11" max="11" width="26.42578125" style="6" bestFit="1" customWidth="1"/>
    <col min="12" max="12" width="1.140625" style="6" customWidth="1"/>
    <col min="13" max="13" width="6.7109375" style="6" bestFit="1" customWidth="1"/>
    <col min="14" max="16384" width="9.42578125" style="6"/>
  </cols>
  <sheetData>
    <row r="1" spans="1:13" s="3" customFormat="1" ht="22.5" x14ac:dyDescent="0.25"/>
    <row r="2" spans="1:13" s="3" customFormat="1" ht="24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s="3" customFormat="1" ht="24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 s="3" customFormat="1" ht="24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3" s="3" customFormat="1" ht="22.5" x14ac:dyDescent="0.25"/>
    <row r="6" spans="1:13" s="3" customFormat="1" ht="24" x14ac:dyDescent="0.25">
      <c r="A6" s="45" t="s">
        <v>3</v>
      </c>
      <c r="C6" s="39" t="s">
        <v>6</v>
      </c>
      <c r="D6" s="39" t="s">
        <v>6</v>
      </c>
      <c r="E6" s="39" t="s">
        <v>6</v>
      </c>
      <c r="F6" s="39" t="s">
        <v>6</v>
      </c>
      <c r="G6" s="39" t="s">
        <v>6</v>
      </c>
      <c r="H6" s="39" t="s">
        <v>6</v>
      </c>
      <c r="I6" s="39" t="s">
        <v>6</v>
      </c>
      <c r="J6" s="39" t="s">
        <v>6</v>
      </c>
      <c r="K6" s="39" t="s">
        <v>6</v>
      </c>
      <c r="L6" s="39" t="s">
        <v>6</v>
      </c>
      <c r="M6" s="39" t="s">
        <v>6</v>
      </c>
    </row>
    <row r="7" spans="1:13" s="3" customFormat="1" ht="24" x14ac:dyDescent="0.25">
      <c r="A7" s="45" t="s">
        <v>3</v>
      </c>
      <c r="C7" s="39" t="s">
        <v>7</v>
      </c>
      <c r="E7" s="39" t="s">
        <v>103</v>
      </c>
      <c r="G7" s="39" t="s">
        <v>104</v>
      </c>
      <c r="I7" s="39" t="s">
        <v>105</v>
      </c>
      <c r="K7" s="39" t="s">
        <v>106</v>
      </c>
      <c r="M7" s="39" t="s">
        <v>107</v>
      </c>
    </row>
    <row r="8" spans="1:13" ht="21" x14ac:dyDescent="0.25">
      <c r="A8" s="12" t="s">
        <v>94</v>
      </c>
      <c r="C8" s="7">
        <v>1850000</v>
      </c>
      <c r="E8" s="7">
        <v>968370</v>
      </c>
      <c r="G8" s="7">
        <v>1000000</v>
      </c>
      <c r="I8" s="23">
        <v>3.27E-2</v>
      </c>
      <c r="K8" s="7">
        <v>1850000000000</v>
      </c>
      <c r="M8" s="6" t="s">
        <v>236</v>
      </c>
    </row>
  </sheetData>
  <sheetProtection algorithmName="SHA-512" hashValue="SqoXfIRD3xF2IMLakV90m1TKPWFxt+oJIZXDjGOXYi+yQ4NBY9XwOK21DkAKpEXQA9kgaiwO/nqzXet68mWhzQ==" saltValue="KNQlcvjcSUNJsQOkMRsqbw==" spinCount="100000" sheet="1" objects="1" scenarios="1" selectLockedCells="1" autoFilter="0" selectUnlockedCells="1"/>
  <mergeCells count="11">
    <mergeCell ref="A2:M2"/>
    <mergeCell ref="A3:M3"/>
    <mergeCell ref="A4:M4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  <pageSetup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7"/>
  <sheetViews>
    <sheetView rightToLeft="1" view="pageBreakPreview" topLeftCell="A4" zoomScale="86" zoomScaleNormal="100" zoomScaleSheetLayoutView="86" workbookViewId="0">
      <selection activeCell="Z10" sqref="Z10"/>
    </sheetView>
  </sheetViews>
  <sheetFormatPr defaultRowHeight="18.75" x14ac:dyDescent="0.25"/>
  <cols>
    <col min="1" max="1" width="27.7109375" style="6" bestFit="1" customWidth="1"/>
    <col min="2" max="2" width="1" style="6" customWidth="1"/>
    <col min="3" max="3" width="24.5703125" style="6" bestFit="1" customWidth="1"/>
    <col min="4" max="4" width="1" style="6" customWidth="1"/>
    <col min="5" max="5" width="13.42578125" style="6" bestFit="1" customWidth="1"/>
    <col min="6" max="6" width="1" style="6" customWidth="1"/>
    <col min="7" max="7" width="12.7109375" style="6" bestFit="1" customWidth="1"/>
    <col min="8" max="8" width="1" style="6" customWidth="1"/>
    <col min="9" max="9" width="9.28515625" style="6" bestFit="1" customWidth="1"/>
    <col min="10" max="10" width="1" style="6" customWidth="1"/>
    <col min="11" max="11" width="17.85546875" style="6" bestFit="1" customWidth="1"/>
    <col min="12" max="12" width="1" style="6" customWidth="1"/>
    <col min="13" max="13" width="17.7109375" style="6" bestFit="1" customWidth="1"/>
    <col min="14" max="14" width="1" style="6" customWidth="1"/>
    <col min="15" max="15" width="18.42578125" style="6" bestFit="1" customWidth="1"/>
    <col min="16" max="16" width="1" style="6" customWidth="1"/>
    <col min="17" max="17" width="17.5703125" style="6" bestFit="1" customWidth="1"/>
    <col min="18" max="18" width="1" style="6" customWidth="1"/>
    <col min="19" max="19" width="20.85546875" style="23" bestFit="1" customWidth="1"/>
    <col min="20" max="20" width="1" style="6" customWidth="1"/>
    <col min="21" max="21" width="9.140625" style="6" customWidth="1"/>
    <col min="22" max="16384" width="9.140625" style="6"/>
  </cols>
  <sheetData>
    <row r="1" spans="1:19" s="3" customFormat="1" ht="22.5" x14ac:dyDescent="0.25">
      <c r="S1" s="36"/>
    </row>
    <row r="2" spans="1:19" s="3" customFormat="1" ht="24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 s="3" customFormat="1" ht="24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19" s="3" customFormat="1" ht="24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s="3" customFormat="1" ht="22.5" x14ac:dyDescent="0.25">
      <c r="S5" s="36"/>
    </row>
    <row r="6" spans="1:19" s="3" customFormat="1" ht="24" x14ac:dyDescent="0.25">
      <c r="A6" s="38" t="s">
        <v>109</v>
      </c>
      <c r="C6" s="39" t="s">
        <v>110</v>
      </c>
      <c r="D6" s="39" t="s">
        <v>110</v>
      </c>
      <c r="E6" s="39" t="s">
        <v>110</v>
      </c>
      <c r="F6" s="39" t="s">
        <v>110</v>
      </c>
      <c r="G6" s="39" t="s">
        <v>110</v>
      </c>
      <c r="H6" s="39" t="s">
        <v>110</v>
      </c>
      <c r="I6" s="39" t="s">
        <v>110</v>
      </c>
      <c r="K6" s="39" t="s">
        <v>4</v>
      </c>
      <c r="M6" s="39" t="s">
        <v>5</v>
      </c>
      <c r="N6" s="39" t="s">
        <v>5</v>
      </c>
      <c r="O6" s="39" t="s">
        <v>5</v>
      </c>
      <c r="Q6" s="39" t="s">
        <v>6</v>
      </c>
      <c r="R6" s="39" t="s">
        <v>6</v>
      </c>
      <c r="S6" s="39" t="s">
        <v>6</v>
      </c>
    </row>
    <row r="7" spans="1:19" s="3" customFormat="1" ht="24" x14ac:dyDescent="0.25">
      <c r="A7" s="39" t="s">
        <v>109</v>
      </c>
      <c r="C7" s="39" t="s">
        <v>111</v>
      </c>
      <c r="E7" s="39" t="s">
        <v>112</v>
      </c>
      <c r="G7" s="39" t="s">
        <v>113</v>
      </c>
      <c r="I7" s="39" t="s">
        <v>82</v>
      </c>
      <c r="K7" s="39" t="s">
        <v>114</v>
      </c>
      <c r="M7" s="39" t="s">
        <v>115</v>
      </c>
      <c r="O7" s="39" t="s">
        <v>116</v>
      </c>
      <c r="Q7" s="39" t="s">
        <v>114</v>
      </c>
      <c r="S7" s="46" t="s">
        <v>108</v>
      </c>
    </row>
    <row r="8" spans="1:19" ht="21" x14ac:dyDescent="0.25">
      <c r="A8" s="12" t="s">
        <v>117</v>
      </c>
      <c r="C8" s="6" t="s">
        <v>118</v>
      </c>
      <c r="E8" s="6" t="s">
        <v>119</v>
      </c>
      <c r="G8" s="6" t="s">
        <v>120</v>
      </c>
      <c r="I8" s="7" t="s">
        <v>236</v>
      </c>
      <c r="K8" s="7">
        <v>9750000</v>
      </c>
      <c r="M8" s="7">
        <v>73509121232</v>
      </c>
      <c r="O8" s="7">
        <v>73517880412</v>
      </c>
      <c r="Q8" s="7">
        <v>990820</v>
      </c>
      <c r="S8" s="23">
        <v>0</v>
      </c>
    </row>
    <row r="9" spans="1:19" ht="21" x14ac:dyDescent="0.25">
      <c r="A9" s="12" t="s">
        <v>117</v>
      </c>
      <c r="C9" s="6" t="s">
        <v>121</v>
      </c>
      <c r="E9" s="6" t="s">
        <v>122</v>
      </c>
      <c r="G9" s="6" t="s">
        <v>123</v>
      </c>
      <c r="I9" s="7" t="s">
        <v>236</v>
      </c>
      <c r="K9" s="7">
        <v>30000000</v>
      </c>
      <c r="M9" s="7" t="s">
        <v>236</v>
      </c>
      <c r="O9" s="7" t="s">
        <v>236</v>
      </c>
      <c r="Q9" s="7">
        <v>30000000</v>
      </c>
      <c r="S9" s="23">
        <v>0</v>
      </c>
    </row>
    <row r="10" spans="1:19" ht="21" x14ac:dyDescent="0.25">
      <c r="A10" s="12" t="s">
        <v>124</v>
      </c>
      <c r="C10" s="6" t="s">
        <v>125</v>
      </c>
      <c r="E10" s="6" t="s">
        <v>119</v>
      </c>
      <c r="G10" s="6" t="s">
        <v>126</v>
      </c>
      <c r="I10" s="7" t="s">
        <v>236</v>
      </c>
      <c r="K10" s="7">
        <v>20004221149</v>
      </c>
      <c r="M10" s="7">
        <v>104996367845</v>
      </c>
      <c r="O10" s="7">
        <v>122493550320</v>
      </c>
      <c r="Q10" s="7">
        <v>2507038674</v>
      </c>
      <c r="S10" s="23">
        <v>4.0000000000000002E-4</v>
      </c>
    </row>
    <row r="11" spans="1:19" ht="21" x14ac:dyDescent="0.25">
      <c r="A11" s="12" t="s">
        <v>127</v>
      </c>
      <c r="C11" s="6" t="s">
        <v>128</v>
      </c>
      <c r="E11" s="6" t="s">
        <v>119</v>
      </c>
      <c r="G11" s="6" t="s">
        <v>129</v>
      </c>
      <c r="I11" s="7" t="s">
        <v>236</v>
      </c>
      <c r="K11" s="7">
        <v>4020518</v>
      </c>
      <c r="M11" s="7">
        <v>32387</v>
      </c>
      <c r="O11" s="7">
        <v>80000</v>
      </c>
      <c r="Q11" s="7">
        <v>3972905</v>
      </c>
      <c r="S11" s="23">
        <v>0</v>
      </c>
    </row>
    <row r="12" spans="1:19" ht="21" x14ac:dyDescent="0.25">
      <c r="A12" s="12" t="s">
        <v>130</v>
      </c>
      <c r="C12" s="6" t="s">
        <v>131</v>
      </c>
      <c r="E12" s="6" t="s">
        <v>119</v>
      </c>
      <c r="G12" s="6" t="s">
        <v>132</v>
      </c>
      <c r="I12" s="7" t="s">
        <v>236</v>
      </c>
      <c r="K12" s="7">
        <v>5215966</v>
      </c>
      <c r="M12" s="7">
        <v>42521</v>
      </c>
      <c r="O12" s="7" t="s">
        <v>236</v>
      </c>
      <c r="Q12" s="7">
        <v>5258487</v>
      </c>
      <c r="S12" s="23">
        <v>0</v>
      </c>
    </row>
    <row r="13" spans="1:19" ht="21" x14ac:dyDescent="0.25">
      <c r="A13" s="12" t="s">
        <v>133</v>
      </c>
      <c r="C13" s="6" t="s">
        <v>134</v>
      </c>
      <c r="E13" s="6" t="s">
        <v>119</v>
      </c>
      <c r="G13" s="6" t="s">
        <v>135</v>
      </c>
      <c r="I13" s="7" t="s">
        <v>236</v>
      </c>
      <c r="K13" s="7">
        <v>0</v>
      </c>
      <c r="M13" s="7">
        <v>399113172610</v>
      </c>
      <c r="O13" s="7">
        <v>395429500000</v>
      </c>
      <c r="Q13" s="7">
        <v>3683672610</v>
      </c>
      <c r="S13" s="23">
        <v>6.9999999999999999E-4</v>
      </c>
    </row>
    <row r="14" spans="1:19" ht="21" x14ac:dyDescent="0.25">
      <c r="A14" s="12" t="s">
        <v>136</v>
      </c>
      <c r="C14" s="6" t="s">
        <v>137</v>
      </c>
      <c r="E14" s="6" t="s">
        <v>119</v>
      </c>
      <c r="G14" s="6" t="s">
        <v>138</v>
      </c>
      <c r="I14" s="7" t="s">
        <v>236</v>
      </c>
      <c r="K14" s="7">
        <v>4685412</v>
      </c>
      <c r="M14" s="7">
        <v>38510</v>
      </c>
      <c r="O14" s="7" t="s">
        <v>236</v>
      </c>
      <c r="Q14" s="7">
        <v>4723922</v>
      </c>
      <c r="S14" s="23">
        <v>0</v>
      </c>
    </row>
    <row r="15" spans="1:19" ht="21" x14ac:dyDescent="0.25">
      <c r="A15" s="12" t="s">
        <v>139</v>
      </c>
      <c r="C15" s="6" t="s">
        <v>140</v>
      </c>
      <c r="E15" s="6" t="s">
        <v>119</v>
      </c>
      <c r="G15" s="6" t="s">
        <v>141</v>
      </c>
      <c r="I15" s="7" t="s">
        <v>236</v>
      </c>
      <c r="K15" s="7">
        <v>128978</v>
      </c>
      <c r="M15" s="7" t="s">
        <v>236</v>
      </c>
      <c r="O15" s="7" t="s">
        <v>236</v>
      </c>
      <c r="Q15" s="7">
        <v>128978</v>
      </c>
      <c r="S15" s="23">
        <v>0</v>
      </c>
    </row>
    <row r="16" spans="1:19" ht="21" x14ac:dyDescent="0.25">
      <c r="A16" s="12" t="s">
        <v>142</v>
      </c>
      <c r="C16" s="6" t="s">
        <v>143</v>
      </c>
      <c r="E16" s="6" t="s">
        <v>119</v>
      </c>
      <c r="G16" s="6" t="s">
        <v>144</v>
      </c>
      <c r="I16" s="7" t="s">
        <v>236</v>
      </c>
      <c r="K16" s="7">
        <v>3740464</v>
      </c>
      <c r="M16" s="7">
        <v>5671232877</v>
      </c>
      <c r="O16" s="7">
        <v>5674973341</v>
      </c>
      <c r="Q16" s="7" t="s">
        <v>236</v>
      </c>
      <c r="S16" s="23">
        <v>0</v>
      </c>
    </row>
    <row r="17" spans="1:19" ht="21" x14ac:dyDescent="0.25">
      <c r="A17" s="12" t="s">
        <v>145</v>
      </c>
      <c r="C17" s="6" t="s">
        <v>146</v>
      </c>
      <c r="E17" s="6" t="s">
        <v>119</v>
      </c>
      <c r="G17" s="6" t="s">
        <v>147</v>
      </c>
      <c r="I17" s="7" t="s">
        <v>236</v>
      </c>
      <c r="K17" s="7">
        <v>5840442</v>
      </c>
      <c r="M17" s="7">
        <v>48004</v>
      </c>
      <c r="O17" s="7" t="s">
        <v>236</v>
      </c>
      <c r="Q17" s="7">
        <v>5888446</v>
      </c>
      <c r="S17" s="23">
        <v>0</v>
      </c>
    </row>
    <row r="18" spans="1:19" ht="21" x14ac:dyDescent="0.25">
      <c r="A18" s="12" t="s">
        <v>142</v>
      </c>
      <c r="C18" s="6" t="s">
        <v>148</v>
      </c>
      <c r="E18" s="6" t="s">
        <v>149</v>
      </c>
      <c r="G18" s="6" t="s">
        <v>95</v>
      </c>
      <c r="I18" s="7">
        <v>18</v>
      </c>
      <c r="K18" s="7">
        <v>300000000000</v>
      </c>
      <c r="M18" s="7" t="s">
        <v>236</v>
      </c>
      <c r="O18" s="7" t="s">
        <v>236</v>
      </c>
      <c r="Q18" s="7">
        <v>300000000000</v>
      </c>
      <c r="S18" s="23">
        <v>5.2999999999999999E-2</v>
      </c>
    </row>
    <row r="19" spans="1:19" ht="21" x14ac:dyDescent="0.25">
      <c r="A19" s="12" t="s">
        <v>150</v>
      </c>
      <c r="C19" s="6" t="s">
        <v>151</v>
      </c>
      <c r="E19" s="6" t="s">
        <v>119</v>
      </c>
      <c r="G19" s="6" t="s">
        <v>152</v>
      </c>
      <c r="I19" s="7" t="s">
        <v>236</v>
      </c>
      <c r="K19" s="7">
        <v>71122328</v>
      </c>
      <c r="M19" s="7">
        <v>143333424658</v>
      </c>
      <c r="O19" s="7">
        <v>141835505890</v>
      </c>
      <c r="Q19" s="7">
        <v>1569041096</v>
      </c>
      <c r="S19" s="23">
        <v>2.9999999999999997E-4</v>
      </c>
    </row>
    <row r="20" spans="1:19" ht="21" x14ac:dyDescent="0.25">
      <c r="A20" s="12" t="s">
        <v>153</v>
      </c>
      <c r="C20" s="6" t="s">
        <v>154</v>
      </c>
      <c r="E20" s="6" t="s">
        <v>149</v>
      </c>
      <c r="G20" s="6" t="s">
        <v>155</v>
      </c>
      <c r="I20" s="7">
        <v>18</v>
      </c>
      <c r="K20" s="7">
        <v>113660000000</v>
      </c>
      <c r="M20" s="7" t="s">
        <v>236</v>
      </c>
      <c r="O20" s="7">
        <v>40000000000</v>
      </c>
      <c r="Q20" s="7">
        <v>73660000000</v>
      </c>
      <c r="S20" s="23">
        <v>1.2999999999999999E-2</v>
      </c>
    </row>
    <row r="21" spans="1:19" ht="21" x14ac:dyDescent="0.25">
      <c r="A21" s="12" t="s">
        <v>153</v>
      </c>
      <c r="C21" s="6" t="s">
        <v>156</v>
      </c>
      <c r="E21" s="6" t="s">
        <v>149</v>
      </c>
      <c r="G21" s="6" t="s">
        <v>157</v>
      </c>
      <c r="I21" s="7">
        <v>18</v>
      </c>
      <c r="K21" s="7">
        <v>201000000000</v>
      </c>
      <c r="M21" s="7" t="s">
        <v>236</v>
      </c>
      <c r="O21" s="7" t="s">
        <v>236</v>
      </c>
      <c r="Q21" s="7">
        <v>201000000000</v>
      </c>
      <c r="S21" s="23">
        <v>3.5499999999999997E-2</v>
      </c>
    </row>
    <row r="22" spans="1:19" ht="21" x14ac:dyDescent="0.25">
      <c r="A22" s="12" t="s">
        <v>158</v>
      </c>
      <c r="C22" s="6" t="s">
        <v>159</v>
      </c>
      <c r="E22" s="6" t="s">
        <v>149</v>
      </c>
      <c r="G22" s="6" t="s">
        <v>160</v>
      </c>
      <c r="I22" s="7">
        <v>18</v>
      </c>
      <c r="K22" s="7">
        <v>223000000000</v>
      </c>
      <c r="M22" s="7" t="s">
        <v>236</v>
      </c>
      <c r="O22" s="7">
        <v>140000000000</v>
      </c>
      <c r="Q22" s="7">
        <v>83000000000</v>
      </c>
      <c r="S22" s="23">
        <v>1.47E-2</v>
      </c>
    </row>
    <row r="23" spans="1:19" ht="21" x14ac:dyDescent="0.25">
      <c r="A23" s="12" t="s">
        <v>161</v>
      </c>
      <c r="C23" s="6" t="s">
        <v>162</v>
      </c>
      <c r="E23" s="6" t="s">
        <v>119</v>
      </c>
      <c r="G23" s="6" t="s">
        <v>163</v>
      </c>
      <c r="I23" s="7">
        <v>8</v>
      </c>
      <c r="K23" s="7">
        <v>5065968</v>
      </c>
      <c r="M23" s="7">
        <v>32784</v>
      </c>
      <c r="O23" s="7">
        <v>80000</v>
      </c>
      <c r="Q23" s="7">
        <v>5018752</v>
      </c>
      <c r="S23" s="23">
        <v>0</v>
      </c>
    </row>
    <row r="24" spans="1:19" ht="21" x14ac:dyDescent="0.25">
      <c r="A24" s="12" t="s">
        <v>164</v>
      </c>
      <c r="C24" s="6" t="s">
        <v>165</v>
      </c>
      <c r="E24" s="6" t="s">
        <v>119</v>
      </c>
      <c r="G24" s="6" t="s">
        <v>166</v>
      </c>
      <c r="I24" s="7">
        <v>0</v>
      </c>
      <c r="K24" s="7">
        <v>1250000</v>
      </c>
      <c r="M24" s="7">
        <v>153180832191</v>
      </c>
      <c r="O24" s="7">
        <v>150000000000</v>
      </c>
      <c r="Q24" s="7">
        <v>3182082191</v>
      </c>
      <c r="S24" s="23">
        <v>5.9999999999999995E-4</v>
      </c>
    </row>
    <row r="25" spans="1:19" ht="21" x14ac:dyDescent="0.25">
      <c r="A25" s="12" t="s">
        <v>164</v>
      </c>
      <c r="C25" s="6" t="s">
        <v>167</v>
      </c>
      <c r="E25" s="6" t="s">
        <v>149</v>
      </c>
      <c r="G25" s="6" t="s">
        <v>168</v>
      </c>
      <c r="I25" s="7">
        <v>18</v>
      </c>
      <c r="K25" s="7">
        <v>270000000000</v>
      </c>
      <c r="M25" s="7" t="s">
        <v>236</v>
      </c>
      <c r="O25" s="7">
        <v>150000000000</v>
      </c>
      <c r="Q25" s="7">
        <v>120000000000</v>
      </c>
      <c r="S25" s="23">
        <v>2.12E-2</v>
      </c>
    </row>
    <row r="26" spans="1:19" s="5" customFormat="1" ht="21.75" thickBot="1" x14ac:dyDescent="0.3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7">
        <f>SUM(K8:K25)</f>
        <v>1127805041225</v>
      </c>
      <c r="L26" s="18"/>
      <c r="M26" s="17">
        <f>SUM(M8:M25)</f>
        <v>879804345619</v>
      </c>
      <c r="N26" s="16"/>
      <c r="O26" s="17">
        <f>SUM(O8:O25)</f>
        <v>1218951569963</v>
      </c>
      <c r="P26" s="18"/>
      <c r="Q26" s="17">
        <f>SUM(Q8:Q25)</f>
        <v>788657816881</v>
      </c>
      <c r="R26" s="16"/>
      <c r="S26" s="24">
        <f>SUM(S8:S25)</f>
        <v>0.1394</v>
      </c>
    </row>
    <row r="27" spans="1:19" ht="19.5" thickTop="1" x14ac:dyDescent="0.25"/>
  </sheetData>
  <sheetProtection algorithmName="SHA-512" hashValue="amCuG9V3OQiNheXhND0Bou0JtESQP5wq6Kvk76ZC8ryfgihk6zMNF30OfULYE6yyahRX5mYCHeo888HXTvDuvA==" saltValue="OFIKwjrdHKwOIkhb/AZx9Q==" spinCount="100000" sheet="1" objects="1" scenarios="1" selectLockedCells="1" autoFilter="0" selectUnlockedCells="1"/>
  <mergeCells count="17"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37"/>
  <sheetViews>
    <sheetView rightToLeft="1" view="pageBreakPreview" topLeftCell="A7" zoomScale="89" zoomScaleNormal="89" zoomScaleSheetLayoutView="89" workbookViewId="0">
      <selection activeCell="I36" sqref="I36"/>
    </sheetView>
  </sheetViews>
  <sheetFormatPr defaultRowHeight="18.75" x14ac:dyDescent="0.25"/>
  <cols>
    <col min="1" max="1" width="31.85546875" style="6" bestFit="1" customWidth="1"/>
    <col min="2" max="2" width="1" style="6" customWidth="1"/>
    <col min="3" max="3" width="16.28515625" style="6" bestFit="1" customWidth="1"/>
    <col min="4" max="4" width="1" style="6" customWidth="1"/>
    <col min="5" max="5" width="15.5703125" style="6" bestFit="1" customWidth="1"/>
    <col min="6" max="6" width="1" style="6" customWidth="1"/>
    <col min="7" max="7" width="9.42578125" style="6" bestFit="1" customWidth="1"/>
    <col min="8" max="8" width="1" style="6" customWidth="1"/>
    <col min="9" max="9" width="16.140625" style="6" bestFit="1" customWidth="1"/>
    <col min="10" max="10" width="1" style="6" customWidth="1"/>
    <col min="11" max="11" width="14.140625" style="6" bestFit="1" customWidth="1"/>
    <col min="12" max="12" width="1" style="6" customWidth="1"/>
    <col min="13" max="13" width="16.28515625" style="6" bestFit="1" customWidth="1"/>
    <col min="14" max="14" width="1" style="6" customWidth="1"/>
    <col min="15" max="15" width="17.5703125" style="6" bestFit="1" customWidth="1"/>
    <col min="16" max="16" width="1" style="6" customWidth="1"/>
    <col min="17" max="17" width="13.7109375" style="6" bestFit="1" customWidth="1"/>
    <col min="18" max="18" width="1" style="6" customWidth="1"/>
    <col min="19" max="19" width="17.5703125" style="6" bestFit="1" customWidth="1"/>
    <col min="20" max="20" width="1" style="6" customWidth="1"/>
    <col min="21" max="21" width="9.140625" style="6" customWidth="1"/>
    <col min="22" max="16384" width="9.140625" style="6"/>
  </cols>
  <sheetData>
    <row r="1" spans="1:19" s="3" customFormat="1" ht="22.5" x14ac:dyDescent="0.25"/>
    <row r="2" spans="1:19" s="3" customFormat="1" ht="24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 s="3" customFormat="1" ht="24" x14ac:dyDescent="0.25">
      <c r="A3" s="41" t="s">
        <v>169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19" s="3" customFormat="1" ht="24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s="3" customFormat="1" ht="22.5" x14ac:dyDescent="0.25"/>
    <row r="6" spans="1:19" s="3" customFormat="1" ht="24" x14ac:dyDescent="0.25">
      <c r="A6" s="39" t="s">
        <v>170</v>
      </c>
      <c r="B6" s="39" t="s">
        <v>170</v>
      </c>
      <c r="C6" s="39" t="s">
        <v>170</v>
      </c>
      <c r="D6" s="39" t="s">
        <v>170</v>
      </c>
      <c r="E6" s="39" t="s">
        <v>170</v>
      </c>
      <c r="F6" s="39" t="s">
        <v>170</v>
      </c>
      <c r="G6" s="39" t="s">
        <v>170</v>
      </c>
      <c r="I6" s="39" t="s">
        <v>171</v>
      </c>
      <c r="J6" s="39" t="s">
        <v>171</v>
      </c>
      <c r="K6" s="39" t="s">
        <v>171</v>
      </c>
      <c r="L6" s="39" t="s">
        <v>171</v>
      </c>
      <c r="M6" s="39" t="s">
        <v>171</v>
      </c>
      <c r="O6" s="39" t="s">
        <v>172</v>
      </c>
      <c r="P6" s="39" t="s">
        <v>172</v>
      </c>
      <c r="Q6" s="39" t="s">
        <v>172</v>
      </c>
      <c r="R6" s="39" t="s">
        <v>172</v>
      </c>
      <c r="S6" s="39" t="s">
        <v>172</v>
      </c>
    </row>
    <row r="7" spans="1:19" s="3" customFormat="1" ht="24" x14ac:dyDescent="0.25">
      <c r="A7" s="39" t="s">
        <v>173</v>
      </c>
      <c r="C7" s="39" t="s">
        <v>174</v>
      </c>
      <c r="E7" s="39" t="s">
        <v>81</v>
      </c>
      <c r="G7" s="39" t="s">
        <v>82</v>
      </c>
      <c r="I7" s="39" t="s">
        <v>175</v>
      </c>
      <c r="K7" s="39" t="s">
        <v>176</v>
      </c>
      <c r="M7" s="39" t="s">
        <v>177</v>
      </c>
      <c r="O7" s="39" t="s">
        <v>175</v>
      </c>
      <c r="Q7" s="39" t="s">
        <v>176</v>
      </c>
      <c r="S7" s="39" t="s">
        <v>177</v>
      </c>
    </row>
    <row r="8" spans="1:19" ht="21" x14ac:dyDescent="0.25">
      <c r="A8" s="12" t="s">
        <v>100</v>
      </c>
      <c r="C8" s="6" t="s">
        <v>178</v>
      </c>
      <c r="E8" s="6" t="s">
        <v>102</v>
      </c>
      <c r="G8" s="7">
        <v>18</v>
      </c>
      <c r="I8" s="7">
        <v>301874710</v>
      </c>
      <c r="K8" s="6" t="s">
        <v>236</v>
      </c>
      <c r="M8" s="7">
        <v>301874710</v>
      </c>
      <c r="O8" s="7">
        <v>1120083129</v>
      </c>
      <c r="Q8" s="6" t="s">
        <v>236</v>
      </c>
      <c r="S8" s="7">
        <v>1120083129</v>
      </c>
    </row>
    <row r="9" spans="1:19" ht="21" x14ac:dyDescent="0.25">
      <c r="A9" s="12" t="s">
        <v>179</v>
      </c>
      <c r="C9" s="6" t="s">
        <v>178</v>
      </c>
      <c r="E9" s="6" t="s">
        <v>180</v>
      </c>
      <c r="G9" s="7">
        <v>18</v>
      </c>
      <c r="I9" s="7" t="s">
        <v>236</v>
      </c>
      <c r="K9" s="6" t="s">
        <v>236</v>
      </c>
      <c r="M9" s="7" t="s">
        <v>236</v>
      </c>
      <c r="O9" s="7">
        <v>39268514294</v>
      </c>
      <c r="Q9" s="6" t="s">
        <v>236</v>
      </c>
      <c r="S9" s="7">
        <v>39268514294</v>
      </c>
    </row>
    <row r="10" spans="1:19" ht="21" x14ac:dyDescent="0.25">
      <c r="A10" s="12" t="s">
        <v>94</v>
      </c>
      <c r="C10" s="6" t="s">
        <v>178</v>
      </c>
      <c r="E10" s="6" t="s">
        <v>96</v>
      </c>
      <c r="G10" s="7">
        <v>16</v>
      </c>
      <c r="I10" s="7">
        <v>25665512569</v>
      </c>
      <c r="K10" s="6" t="s">
        <v>236</v>
      </c>
      <c r="M10" s="7">
        <v>25665512569</v>
      </c>
      <c r="O10" s="7">
        <v>212182831119</v>
      </c>
      <c r="Q10" s="6" t="s">
        <v>236</v>
      </c>
      <c r="S10" s="7">
        <v>212182831119</v>
      </c>
    </row>
    <row r="11" spans="1:19" ht="21" x14ac:dyDescent="0.25">
      <c r="A11" s="12" t="s">
        <v>97</v>
      </c>
      <c r="C11" s="6" t="s">
        <v>178</v>
      </c>
      <c r="E11" s="6" t="s">
        <v>99</v>
      </c>
      <c r="G11" s="7">
        <v>18</v>
      </c>
      <c r="I11" s="7">
        <v>14795369</v>
      </c>
      <c r="K11" s="6" t="s">
        <v>236</v>
      </c>
      <c r="M11" s="7">
        <v>14795369</v>
      </c>
      <c r="O11" s="7">
        <v>126865478</v>
      </c>
      <c r="Q11" s="6" t="s">
        <v>236</v>
      </c>
      <c r="S11" s="7">
        <v>126865478</v>
      </c>
    </row>
    <row r="12" spans="1:19" ht="21" x14ac:dyDescent="0.25">
      <c r="A12" s="12" t="s">
        <v>84</v>
      </c>
      <c r="C12" s="6" t="s">
        <v>178</v>
      </c>
      <c r="E12" s="6" t="s">
        <v>87</v>
      </c>
      <c r="G12" s="7">
        <v>18</v>
      </c>
      <c r="I12" s="7">
        <v>11968855557</v>
      </c>
      <c r="K12" s="6" t="s">
        <v>236</v>
      </c>
      <c r="M12" s="7">
        <v>11968855557</v>
      </c>
      <c r="O12" s="7">
        <v>188756341895</v>
      </c>
      <c r="Q12" s="6" t="s">
        <v>236</v>
      </c>
      <c r="S12" s="7">
        <v>188756341895</v>
      </c>
    </row>
    <row r="13" spans="1:19" ht="21" x14ac:dyDescent="0.25">
      <c r="A13" s="12" t="s">
        <v>181</v>
      </c>
      <c r="C13" s="6" t="s">
        <v>178</v>
      </c>
      <c r="E13" s="6" t="s">
        <v>182</v>
      </c>
      <c r="G13" s="7">
        <v>20</v>
      </c>
      <c r="I13" s="7" t="s">
        <v>236</v>
      </c>
      <c r="K13" s="6" t="s">
        <v>236</v>
      </c>
      <c r="M13" s="7" t="s">
        <v>236</v>
      </c>
      <c r="O13" s="7">
        <v>5494573893</v>
      </c>
      <c r="Q13" s="6" t="s">
        <v>236</v>
      </c>
      <c r="S13" s="7">
        <v>5494573893</v>
      </c>
    </row>
    <row r="14" spans="1:19" ht="21" x14ac:dyDescent="0.25">
      <c r="A14" s="12" t="s">
        <v>88</v>
      </c>
      <c r="C14" s="6" t="s">
        <v>178</v>
      </c>
      <c r="E14" s="6" t="s">
        <v>90</v>
      </c>
      <c r="G14" s="7">
        <v>16</v>
      </c>
      <c r="I14" s="7">
        <v>32448624617</v>
      </c>
      <c r="K14" s="6" t="s">
        <v>236</v>
      </c>
      <c r="M14" s="7">
        <v>32448624617</v>
      </c>
      <c r="O14" s="7">
        <v>153355319217</v>
      </c>
      <c r="Q14" s="6" t="s">
        <v>236</v>
      </c>
      <c r="S14" s="7">
        <v>153355319217</v>
      </c>
    </row>
    <row r="15" spans="1:19" ht="21" x14ac:dyDescent="0.25">
      <c r="A15" s="12" t="s">
        <v>183</v>
      </c>
      <c r="C15" s="6" t="s">
        <v>178</v>
      </c>
      <c r="E15" s="6" t="s">
        <v>184</v>
      </c>
      <c r="G15" s="7">
        <v>16</v>
      </c>
      <c r="I15" s="7" t="s">
        <v>236</v>
      </c>
      <c r="K15" s="6" t="s">
        <v>236</v>
      </c>
      <c r="M15" s="7" t="s">
        <v>236</v>
      </c>
      <c r="O15" s="7">
        <v>615162411</v>
      </c>
      <c r="Q15" s="6" t="s">
        <v>236</v>
      </c>
      <c r="S15" s="7">
        <v>615162411</v>
      </c>
    </row>
    <row r="16" spans="1:19" ht="21" x14ac:dyDescent="0.25">
      <c r="A16" s="12" t="s">
        <v>117</v>
      </c>
      <c r="C16" s="7">
        <v>1</v>
      </c>
      <c r="E16" s="6" t="s">
        <v>178</v>
      </c>
      <c r="G16" s="7" t="s">
        <v>236</v>
      </c>
      <c r="I16" s="7">
        <v>80137</v>
      </c>
      <c r="K16" s="6" t="s">
        <v>236</v>
      </c>
      <c r="M16" s="7">
        <v>80137</v>
      </c>
      <c r="O16" s="7">
        <v>2497929</v>
      </c>
      <c r="Q16" s="6" t="s">
        <v>236</v>
      </c>
      <c r="S16" s="7">
        <v>2497929</v>
      </c>
    </row>
    <row r="17" spans="1:19" ht="21" x14ac:dyDescent="0.25">
      <c r="A17" s="12" t="s">
        <v>124</v>
      </c>
      <c r="C17" s="7">
        <v>31</v>
      </c>
      <c r="E17" s="6" t="s">
        <v>178</v>
      </c>
      <c r="G17" s="7" t="s">
        <v>236</v>
      </c>
      <c r="I17" s="7">
        <v>57380</v>
      </c>
      <c r="K17" s="6" t="s">
        <v>236</v>
      </c>
      <c r="M17" s="7">
        <v>57380</v>
      </c>
      <c r="O17" s="7">
        <v>233555065</v>
      </c>
      <c r="Q17" s="6" t="s">
        <v>236</v>
      </c>
      <c r="S17" s="7">
        <v>233555065</v>
      </c>
    </row>
    <row r="18" spans="1:19" ht="21" x14ac:dyDescent="0.25">
      <c r="A18" s="12" t="s">
        <v>127</v>
      </c>
      <c r="C18" s="7">
        <v>20</v>
      </c>
      <c r="E18" s="6" t="s">
        <v>178</v>
      </c>
      <c r="G18" s="7" t="s">
        <v>236</v>
      </c>
      <c r="I18" s="7">
        <v>32387</v>
      </c>
      <c r="K18" s="6" t="s">
        <v>236</v>
      </c>
      <c r="M18" s="7">
        <v>32387</v>
      </c>
      <c r="O18" s="7">
        <v>347410</v>
      </c>
      <c r="Q18" s="6" t="s">
        <v>236</v>
      </c>
      <c r="S18" s="7">
        <v>347410</v>
      </c>
    </row>
    <row r="19" spans="1:19" ht="21" x14ac:dyDescent="0.25">
      <c r="A19" s="12" t="s">
        <v>130</v>
      </c>
      <c r="C19" s="7">
        <v>6</v>
      </c>
      <c r="E19" s="6" t="s">
        <v>178</v>
      </c>
      <c r="G19" s="7" t="s">
        <v>236</v>
      </c>
      <c r="I19" s="7">
        <v>42521</v>
      </c>
      <c r="K19" s="6" t="s">
        <v>236</v>
      </c>
      <c r="M19" s="7">
        <v>42521</v>
      </c>
      <c r="O19" s="7">
        <v>451783</v>
      </c>
      <c r="Q19" s="6" t="s">
        <v>236</v>
      </c>
      <c r="S19" s="7">
        <v>451783</v>
      </c>
    </row>
    <row r="20" spans="1:19" ht="21" x14ac:dyDescent="0.25">
      <c r="A20" s="12" t="s">
        <v>136</v>
      </c>
      <c r="C20" s="7">
        <v>22</v>
      </c>
      <c r="E20" s="6" t="s">
        <v>178</v>
      </c>
      <c r="G20" s="7" t="s">
        <v>236</v>
      </c>
      <c r="I20" s="7">
        <v>38510</v>
      </c>
      <c r="K20" s="6" t="s">
        <v>236</v>
      </c>
      <c r="M20" s="7">
        <v>38510</v>
      </c>
      <c r="O20" s="7">
        <v>425393</v>
      </c>
      <c r="Q20" s="6" t="s">
        <v>236</v>
      </c>
      <c r="S20" s="7">
        <v>425393</v>
      </c>
    </row>
    <row r="21" spans="1:19" ht="21" x14ac:dyDescent="0.25">
      <c r="A21" s="12" t="s">
        <v>142</v>
      </c>
      <c r="C21" s="7">
        <v>19</v>
      </c>
      <c r="E21" s="6" t="s">
        <v>178</v>
      </c>
      <c r="G21" s="7" t="s">
        <v>236</v>
      </c>
      <c r="I21" s="7" t="s">
        <v>236</v>
      </c>
      <c r="K21" s="6" t="s">
        <v>236</v>
      </c>
      <c r="M21" s="7" t="s">
        <v>236</v>
      </c>
      <c r="O21" s="7">
        <v>39683922</v>
      </c>
      <c r="Q21" s="6" t="s">
        <v>236</v>
      </c>
      <c r="S21" s="7">
        <v>39683922</v>
      </c>
    </row>
    <row r="22" spans="1:19" ht="21" x14ac:dyDescent="0.25">
      <c r="A22" s="12" t="s">
        <v>145</v>
      </c>
      <c r="C22" s="7">
        <v>6</v>
      </c>
      <c r="E22" s="6" t="s">
        <v>178</v>
      </c>
      <c r="G22" s="7" t="s">
        <v>236</v>
      </c>
      <c r="I22" s="7">
        <v>48004</v>
      </c>
      <c r="K22" s="6" t="s">
        <v>236</v>
      </c>
      <c r="M22" s="7">
        <v>48004</v>
      </c>
      <c r="O22" s="7">
        <v>476268</v>
      </c>
      <c r="Q22" s="6" t="s">
        <v>236</v>
      </c>
      <c r="S22" s="7">
        <v>476268</v>
      </c>
    </row>
    <row r="23" spans="1:19" ht="21" x14ac:dyDescent="0.25">
      <c r="A23" s="12" t="s">
        <v>185</v>
      </c>
      <c r="C23" s="7">
        <v>6</v>
      </c>
      <c r="E23" s="6" t="s">
        <v>178</v>
      </c>
      <c r="G23" s="7">
        <v>18</v>
      </c>
      <c r="I23" s="7" t="s">
        <v>236</v>
      </c>
      <c r="K23" s="6" t="s">
        <v>236</v>
      </c>
      <c r="M23" s="7" t="s">
        <v>236</v>
      </c>
      <c r="O23" s="7">
        <v>3613150761</v>
      </c>
      <c r="Q23" s="6" t="s">
        <v>236</v>
      </c>
      <c r="S23" s="7">
        <v>3613150761</v>
      </c>
    </row>
    <row r="24" spans="1:19" ht="21" x14ac:dyDescent="0.25">
      <c r="A24" s="12" t="s">
        <v>133</v>
      </c>
      <c r="C24" s="7">
        <v>28</v>
      </c>
      <c r="E24" s="6" t="s">
        <v>178</v>
      </c>
      <c r="G24" s="7">
        <v>18</v>
      </c>
      <c r="I24" s="7" t="s">
        <v>236</v>
      </c>
      <c r="K24" s="6" t="s">
        <v>236</v>
      </c>
      <c r="M24" s="7" t="s">
        <v>236</v>
      </c>
      <c r="O24" s="7">
        <v>10034712072</v>
      </c>
      <c r="Q24" s="6" t="s">
        <v>236</v>
      </c>
      <c r="S24" s="7">
        <v>10034712072</v>
      </c>
    </row>
    <row r="25" spans="1:19" ht="21" x14ac:dyDescent="0.25">
      <c r="A25" s="12" t="s">
        <v>142</v>
      </c>
      <c r="C25" s="7">
        <v>24</v>
      </c>
      <c r="E25" s="6" t="s">
        <v>178</v>
      </c>
      <c r="G25" s="7">
        <v>18</v>
      </c>
      <c r="I25" s="7" t="s">
        <v>236</v>
      </c>
      <c r="K25" s="6" t="s">
        <v>236</v>
      </c>
      <c r="M25" s="7" t="s">
        <v>236</v>
      </c>
      <c r="O25" s="7">
        <v>37125095242</v>
      </c>
      <c r="Q25" s="6" t="s">
        <v>236</v>
      </c>
      <c r="S25" s="7">
        <v>37125095242</v>
      </c>
    </row>
    <row r="26" spans="1:19" ht="21" x14ac:dyDescent="0.25">
      <c r="A26" s="12" t="s">
        <v>133</v>
      </c>
      <c r="C26" s="7">
        <v>29</v>
      </c>
      <c r="E26" s="6" t="s">
        <v>178</v>
      </c>
      <c r="G26" s="7">
        <v>18</v>
      </c>
      <c r="I26" s="7" t="s">
        <v>236</v>
      </c>
      <c r="K26" s="6" t="s">
        <v>236</v>
      </c>
      <c r="M26" s="7" t="s">
        <v>236</v>
      </c>
      <c r="O26" s="7">
        <v>97406356196</v>
      </c>
      <c r="Q26" s="6" t="s">
        <v>236</v>
      </c>
      <c r="S26" s="7">
        <v>97406356196</v>
      </c>
    </row>
    <row r="27" spans="1:19" ht="21" x14ac:dyDescent="0.25">
      <c r="A27" s="12" t="s">
        <v>142</v>
      </c>
      <c r="C27" s="7">
        <v>14</v>
      </c>
      <c r="E27" s="6" t="s">
        <v>178</v>
      </c>
      <c r="G27" s="7">
        <v>18</v>
      </c>
      <c r="I27" s="7">
        <v>5424657534</v>
      </c>
      <c r="K27" s="6" t="s">
        <v>236</v>
      </c>
      <c r="M27" s="7">
        <v>5424657534</v>
      </c>
      <c r="O27" s="7">
        <v>55398257946</v>
      </c>
      <c r="Q27" s="25">
        <f>-24209150</f>
        <v>-24209150</v>
      </c>
      <c r="S27" s="7">
        <v>55374048796</v>
      </c>
    </row>
    <row r="28" spans="1:19" ht="21" x14ac:dyDescent="0.25">
      <c r="A28" s="12" t="s">
        <v>150</v>
      </c>
      <c r="C28" s="7">
        <v>26</v>
      </c>
      <c r="E28" s="6" t="s">
        <v>178</v>
      </c>
      <c r="G28" s="7">
        <v>8</v>
      </c>
      <c r="I28" s="7" t="s">
        <v>236</v>
      </c>
      <c r="K28" s="6" t="s">
        <v>236</v>
      </c>
      <c r="M28" s="7" t="s">
        <v>236</v>
      </c>
      <c r="O28" s="7">
        <v>4192328</v>
      </c>
      <c r="Q28" s="25" t="s">
        <v>236</v>
      </c>
      <c r="S28" s="7">
        <v>4192328</v>
      </c>
    </row>
    <row r="29" spans="1:19" ht="21" x14ac:dyDescent="0.25">
      <c r="A29" s="12" t="s">
        <v>153</v>
      </c>
      <c r="C29" s="7">
        <v>18</v>
      </c>
      <c r="E29" s="6" t="s">
        <v>178</v>
      </c>
      <c r="G29" s="7">
        <v>18</v>
      </c>
      <c r="I29" s="7">
        <v>1693578075</v>
      </c>
      <c r="K29" s="25">
        <v>3363946</v>
      </c>
      <c r="M29" s="7">
        <v>1696942021</v>
      </c>
      <c r="O29" s="7">
        <v>48214713967</v>
      </c>
      <c r="Q29" s="25">
        <f>-5459426</f>
        <v>-5459426</v>
      </c>
      <c r="S29" s="7">
        <v>48209254541</v>
      </c>
    </row>
    <row r="30" spans="1:19" ht="21" x14ac:dyDescent="0.25">
      <c r="A30" s="12" t="s">
        <v>153</v>
      </c>
      <c r="C30" s="7">
        <v>27</v>
      </c>
      <c r="E30" s="6" t="s">
        <v>178</v>
      </c>
      <c r="G30" s="7">
        <v>18</v>
      </c>
      <c r="I30" s="7">
        <v>3634520716</v>
      </c>
      <c r="K30" s="25">
        <f>-3</f>
        <v>-3</v>
      </c>
      <c r="M30" s="7">
        <v>3634520713</v>
      </c>
      <c r="O30" s="7">
        <v>26410849308</v>
      </c>
      <c r="Q30" s="25">
        <f>-5820093</f>
        <v>-5820093</v>
      </c>
      <c r="S30" s="7">
        <v>26405029215</v>
      </c>
    </row>
    <row r="31" spans="1:19" ht="21" x14ac:dyDescent="0.25">
      <c r="A31" s="12" t="s">
        <v>158</v>
      </c>
      <c r="C31" s="7">
        <v>12</v>
      </c>
      <c r="E31" s="6" t="s">
        <v>178</v>
      </c>
      <c r="G31" s="7">
        <v>18</v>
      </c>
      <c r="I31" s="7" t="s">
        <v>236</v>
      </c>
      <c r="K31" s="7" t="s">
        <v>236</v>
      </c>
      <c r="M31" s="7" t="s">
        <v>236</v>
      </c>
      <c r="O31" s="7">
        <v>7915178082</v>
      </c>
      <c r="Q31" s="25" t="s">
        <v>236</v>
      </c>
      <c r="S31" s="7">
        <v>7915178082</v>
      </c>
    </row>
    <row r="32" spans="1:19" ht="21" x14ac:dyDescent="0.25">
      <c r="A32" s="12" t="s">
        <v>158</v>
      </c>
      <c r="C32" s="7">
        <v>17</v>
      </c>
      <c r="E32" s="6" t="s">
        <v>178</v>
      </c>
      <c r="G32" s="7">
        <v>18</v>
      </c>
      <c r="I32" s="7">
        <v>2134273975</v>
      </c>
      <c r="K32" s="25">
        <v>12709548</v>
      </c>
      <c r="M32" s="7">
        <v>2146983523</v>
      </c>
      <c r="O32" s="7">
        <v>12835260263</v>
      </c>
      <c r="Q32" s="25">
        <f>-6651975</f>
        <v>-6651975</v>
      </c>
      <c r="S32" s="7">
        <v>12828608288</v>
      </c>
    </row>
    <row r="33" spans="1:19" ht="21" x14ac:dyDescent="0.25">
      <c r="A33" s="12" t="s">
        <v>161</v>
      </c>
      <c r="C33" s="7">
        <v>30</v>
      </c>
      <c r="E33" s="6" t="s">
        <v>178</v>
      </c>
      <c r="G33" s="7">
        <v>8</v>
      </c>
      <c r="I33" s="7">
        <v>32920</v>
      </c>
      <c r="K33" s="7" t="s">
        <v>236</v>
      </c>
      <c r="M33" s="7">
        <v>32920</v>
      </c>
      <c r="O33" s="7">
        <v>98886</v>
      </c>
      <c r="Q33" s="25" t="s">
        <v>236</v>
      </c>
      <c r="S33" s="7">
        <v>98886</v>
      </c>
    </row>
    <row r="34" spans="1:19" ht="21" x14ac:dyDescent="0.25">
      <c r="A34" s="12" t="s">
        <v>164</v>
      </c>
      <c r="C34" s="7">
        <v>17</v>
      </c>
      <c r="E34" s="6" t="s">
        <v>178</v>
      </c>
      <c r="G34" s="7">
        <v>8</v>
      </c>
      <c r="I34" s="7">
        <v>10273</v>
      </c>
      <c r="K34" s="7" t="s">
        <v>236</v>
      </c>
      <c r="M34" s="7">
        <v>10273</v>
      </c>
      <c r="O34" s="7">
        <v>10273</v>
      </c>
      <c r="Q34" s="25" t="s">
        <v>236</v>
      </c>
      <c r="S34" s="7">
        <v>10273</v>
      </c>
    </row>
    <row r="35" spans="1:19" ht="21" x14ac:dyDescent="0.25">
      <c r="A35" s="12" t="s">
        <v>164</v>
      </c>
      <c r="C35" s="7">
        <v>18</v>
      </c>
      <c r="E35" s="6" t="s">
        <v>178</v>
      </c>
      <c r="G35" s="7">
        <v>18</v>
      </c>
      <c r="I35" s="7">
        <v>2930136995</v>
      </c>
      <c r="K35" s="25">
        <v>12720866</v>
      </c>
      <c r="M35" s="7">
        <v>2942857861</v>
      </c>
      <c r="O35" s="7">
        <v>10075890407</v>
      </c>
      <c r="Q35" s="25">
        <f>-10176694</f>
        <v>-10176694</v>
      </c>
      <c r="S35" s="7">
        <v>10065713713</v>
      </c>
    </row>
    <row r="36" spans="1:19" s="5" customFormat="1" ht="21.75" thickBot="1" x14ac:dyDescent="0.3">
      <c r="I36" s="17">
        <f>SUM(I8:I35)</f>
        <v>86217172249</v>
      </c>
      <c r="J36" s="16"/>
      <c r="K36" s="26">
        <f>SUM(K8:K35)</f>
        <v>28794357</v>
      </c>
      <c r="L36" s="16"/>
      <c r="M36" s="17">
        <f>SUM(M8:M35)</f>
        <v>86245966606</v>
      </c>
      <c r="N36" s="16"/>
      <c r="O36" s="17">
        <f>SUM(O8:O35)</f>
        <v>910230894937</v>
      </c>
      <c r="P36" s="16"/>
      <c r="Q36" s="26">
        <f>SUM(Q8:Q35)</f>
        <v>-52317338</v>
      </c>
      <c r="R36" s="16"/>
      <c r="S36" s="17">
        <f>SUM(S8:S35)</f>
        <v>910178577599</v>
      </c>
    </row>
    <row r="37" spans="1:19" ht="19.5" thickTop="1" x14ac:dyDescent="0.25"/>
  </sheetData>
  <sheetProtection algorithmName="SHA-512" hashValue="yqrOkH5ONpQfkNiYlF0E6aUAAmpg8AOnDqXsOH8xdLP/Re7ojiWSCot7YekTpGJiK8QrtURnikzbbyRtnr+xCA==" saltValue="RgLYUPvDaYc8MbpFp19OMg==" spinCount="100000" sheet="1" objects="1" scenarios="1" selectLockedCells="1" autoFilter="0" selectUnlockedCells="1"/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5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38"/>
  <sheetViews>
    <sheetView rightToLeft="1" view="pageBreakPreview" zoomScale="89" zoomScaleNormal="93" zoomScaleSheetLayoutView="89" workbookViewId="0">
      <selection activeCell="M9" sqref="M9"/>
    </sheetView>
  </sheetViews>
  <sheetFormatPr defaultRowHeight="18.75" x14ac:dyDescent="0.25"/>
  <cols>
    <col min="1" max="1" width="27.140625" style="6" customWidth="1"/>
    <col min="2" max="2" width="1" style="6" customWidth="1"/>
    <col min="3" max="3" width="12.85546875" style="6" bestFit="1" customWidth="1"/>
    <col min="4" max="4" width="1" style="6" customWidth="1"/>
    <col min="5" max="5" width="18.5703125" style="6" customWidth="1"/>
    <col min="6" max="6" width="1" style="6" customWidth="1"/>
    <col min="7" max="7" width="16.42578125" style="6" customWidth="1"/>
    <col min="8" max="8" width="1" style="6" customWidth="1"/>
    <col min="9" max="9" width="14.140625" style="6" customWidth="1"/>
    <col min="10" max="10" width="1" style="6" customWidth="1"/>
    <col min="11" max="11" width="8.5703125" style="6" customWidth="1"/>
    <col min="12" max="12" width="1" style="6" customWidth="1"/>
    <col min="13" max="13" width="13.7109375" style="6" customWidth="1"/>
    <col min="14" max="14" width="1" style="6" customWidth="1"/>
    <col min="15" max="15" width="22" style="6" bestFit="1" customWidth="1"/>
    <col min="16" max="16" width="1" style="6" customWidth="1"/>
    <col min="17" max="17" width="13.140625" style="6" bestFit="1" customWidth="1"/>
    <col min="18" max="18" width="1" style="6" customWidth="1"/>
    <col min="19" max="19" width="23.140625" style="6" bestFit="1" customWidth="1"/>
    <col min="20" max="20" width="1" style="6" customWidth="1"/>
    <col min="21" max="21" width="9.140625" style="6" customWidth="1"/>
    <col min="22" max="16384" width="9.140625" style="6"/>
  </cols>
  <sheetData>
    <row r="1" spans="1:19" s="3" customFormat="1" ht="22.5" x14ac:dyDescent="0.25"/>
    <row r="2" spans="1:19" s="3" customFormat="1" ht="24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 s="3" customFormat="1" ht="24" x14ac:dyDescent="0.25">
      <c r="A3" s="41" t="s">
        <v>169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19" s="3" customFormat="1" ht="24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s="3" customFormat="1" ht="22.5" x14ac:dyDescent="0.25"/>
    <row r="6" spans="1:19" s="3" customFormat="1" ht="24" x14ac:dyDescent="0.25">
      <c r="A6" s="38" t="s">
        <v>3</v>
      </c>
      <c r="C6" s="39" t="s">
        <v>186</v>
      </c>
      <c r="D6" s="39" t="s">
        <v>186</v>
      </c>
      <c r="E6" s="39" t="s">
        <v>186</v>
      </c>
      <c r="F6" s="39" t="s">
        <v>186</v>
      </c>
      <c r="G6" s="39" t="s">
        <v>186</v>
      </c>
      <c r="I6" s="39" t="s">
        <v>171</v>
      </c>
      <c r="J6" s="39" t="s">
        <v>171</v>
      </c>
      <c r="K6" s="39" t="s">
        <v>171</v>
      </c>
      <c r="L6" s="39" t="s">
        <v>171</v>
      </c>
      <c r="M6" s="39" t="s">
        <v>171</v>
      </c>
      <c r="O6" s="39" t="s">
        <v>172</v>
      </c>
      <c r="P6" s="39" t="s">
        <v>172</v>
      </c>
      <c r="Q6" s="39" t="s">
        <v>172</v>
      </c>
      <c r="R6" s="39" t="s">
        <v>172</v>
      </c>
      <c r="S6" s="39" t="s">
        <v>172</v>
      </c>
    </row>
    <row r="7" spans="1:19" s="15" customFormat="1" ht="46.5" customHeight="1" x14ac:dyDescent="0.25">
      <c r="A7" s="39" t="s">
        <v>3</v>
      </c>
      <c r="C7" s="43" t="s">
        <v>187</v>
      </c>
      <c r="E7" s="43" t="s">
        <v>188</v>
      </c>
      <c r="G7" s="43" t="s">
        <v>189</v>
      </c>
      <c r="I7" s="43" t="s">
        <v>190</v>
      </c>
      <c r="K7" s="43" t="s">
        <v>176</v>
      </c>
      <c r="M7" s="43" t="s">
        <v>191</v>
      </c>
      <c r="O7" s="43" t="s">
        <v>190</v>
      </c>
      <c r="Q7" s="43" t="s">
        <v>176</v>
      </c>
      <c r="S7" s="43" t="s">
        <v>191</v>
      </c>
    </row>
    <row r="8" spans="1:19" ht="21" x14ac:dyDescent="0.25">
      <c r="A8" s="12" t="s">
        <v>47</v>
      </c>
      <c r="C8" s="6" t="s">
        <v>192</v>
      </c>
      <c r="E8" s="7">
        <v>2377940</v>
      </c>
      <c r="G8" s="7">
        <v>10</v>
      </c>
      <c r="I8" s="7" t="s">
        <v>236</v>
      </c>
      <c r="K8" s="7" t="s">
        <v>236</v>
      </c>
      <c r="M8" s="7" t="s">
        <v>236</v>
      </c>
      <c r="O8" s="7">
        <v>23779400</v>
      </c>
      <c r="Q8" s="7" t="s">
        <v>236</v>
      </c>
      <c r="S8" s="7">
        <v>23779400</v>
      </c>
    </row>
    <row r="9" spans="1:19" ht="21" x14ac:dyDescent="0.25">
      <c r="A9" s="12" t="s">
        <v>37</v>
      </c>
      <c r="C9" s="6" t="s">
        <v>193</v>
      </c>
      <c r="E9" s="7">
        <v>728201</v>
      </c>
      <c r="G9" s="7">
        <v>150</v>
      </c>
      <c r="I9" s="7" t="s">
        <v>236</v>
      </c>
      <c r="K9" s="7" t="s">
        <v>236</v>
      </c>
      <c r="M9" s="7" t="s">
        <v>236</v>
      </c>
      <c r="O9" s="7">
        <v>109230150</v>
      </c>
      <c r="Q9" s="25">
        <v>-5336978</v>
      </c>
      <c r="S9" s="7">
        <v>103893172</v>
      </c>
    </row>
    <row r="10" spans="1:19" ht="21" x14ac:dyDescent="0.25">
      <c r="A10" s="12" t="s">
        <v>43</v>
      </c>
      <c r="C10" s="6" t="s">
        <v>194</v>
      </c>
      <c r="E10" s="7">
        <v>15706</v>
      </c>
      <c r="G10" s="7">
        <v>350</v>
      </c>
      <c r="I10" s="7" t="s">
        <v>236</v>
      </c>
      <c r="K10" s="7" t="s">
        <v>236</v>
      </c>
      <c r="M10" s="7" t="s">
        <v>236</v>
      </c>
      <c r="O10" s="7">
        <v>5497100</v>
      </c>
      <c r="Q10" s="25">
        <v>-496623</v>
      </c>
      <c r="S10" s="7">
        <v>5000477</v>
      </c>
    </row>
    <row r="11" spans="1:19" ht="21" x14ac:dyDescent="0.25">
      <c r="A11" s="12" t="s">
        <v>48</v>
      </c>
      <c r="C11" s="6" t="s">
        <v>195</v>
      </c>
      <c r="E11" s="7">
        <v>5999998</v>
      </c>
      <c r="G11" s="7">
        <v>700</v>
      </c>
      <c r="I11" s="7" t="s">
        <v>236</v>
      </c>
      <c r="K11" s="7" t="s">
        <v>236</v>
      </c>
      <c r="M11" s="7" t="s">
        <v>236</v>
      </c>
      <c r="O11" s="7">
        <v>4199998600</v>
      </c>
      <c r="Q11" s="25" t="s">
        <v>236</v>
      </c>
      <c r="S11" s="7">
        <v>4199998600</v>
      </c>
    </row>
    <row r="12" spans="1:19" ht="21" x14ac:dyDescent="0.25">
      <c r="A12" s="12" t="s">
        <v>23</v>
      </c>
      <c r="C12" s="6" t="s">
        <v>195</v>
      </c>
      <c r="E12" s="7">
        <v>251470</v>
      </c>
      <c r="G12" s="7">
        <v>650</v>
      </c>
      <c r="I12" s="7" t="s">
        <v>236</v>
      </c>
      <c r="K12" s="7" t="s">
        <v>236</v>
      </c>
      <c r="M12" s="7" t="s">
        <v>236</v>
      </c>
      <c r="O12" s="7">
        <v>163455500</v>
      </c>
      <c r="Q12" s="25">
        <v>-2208858</v>
      </c>
      <c r="S12" s="7">
        <v>161246642</v>
      </c>
    </row>
    <row r="13" spans="1:19" ht="21" x14ac:dyDescent="0.25">
      <c r="A13" s="12" t="s">
        <v>46</v>
      </c>
      <c r="C13" s="6" t="s">
        <v>196</v>
      </c>
      <c r="E13" s="7">
        <v>2777983</v>
      </c>
      <c r="G13" s="7">
        <v>1590</v>
      </c>
      <c r="I13" s="7" t="s">
        <v>236</v>
      </c>
      <c r="K13" s="7" t="s">
        <v>236</v>
      </c>
      <c r="M13" s="7" t="s">
        <v>236</v>
      </c>
      <c r="O13" s="7">
        <v>4416992970</v>
      </c>
      <c r="Q13" s="25" t="s">
        <v>236</v>
      </c>
      <c r="S13" s="7">
        <v>4416992970</v>
      </c>
    </row>
    <row r="14" spans="1:19" ht="21" x14ac:dyDescent="0.25">
      <c r="A14" s="12" t="s">
        <v>38</v>
      </c>
      <c r="C14" s="6" t="s">
        <v>197</v>
      </c>
      <c r="E14" s="7">
        <v>195</v>
      </c>
      <c r="G14" s="7">
        <v>1485</v>
      </c>
      <c r="I14" s="7" t="s">
        <v>236</v>
      </c>
      <c r="K14" s="7" t="s">
        <v>236</v>
      </c>
      <c r="M14" s="7" t="s">
        <v>236</v>
      </c>
      <c r="O14" s="7">
        <v>289575</v>
      </c>
      <c r="Q14" s="25" t="s">
        <v>236</v>
      </c>
      <c r="S14" s="7">
        <v>289575</v>
      </c>
    </row>
    <row r="15" spans="1:19" ht="21" x14ac:dyDescent="0.25">
      <c r="A15" s="12" t="s">
        <v>20</v>
      </c>
      <c r="C15" s="6" t="s">
        <v>198</v>
      </c>
      <c r="E15" s="7">
        <v>242500</v>
      </c>
      <c r="G15" s="7">
        <v>100</v>
      </c>
      <c r="I15" s="7" t="s">
        <v>236</v>
      </c>
      <c r="K15" s="7" t="s">
        <v>236</v>
      </c>
      <c r="M15" s="7" t="s">
        <v>236</v>
      </c>
      <c r="O15" s="7">
        <v>24250000</v>
      </c>
      <c r="Q15" s="25" t="s">
        <v>236</v>
      </c>
      <c r="S15" s="7">
        <v>24250000</v>
      </c>
    </row>
    <row r="16" spans="1:19" ht="21" x14ac:dyDescent="0.25">
      <c r="A16" s="12" t="s">
        <v>18</v>
      </c>
      <c r="C16" s="6" t="s">
        <v>198</v>
      </c>
      <c r="E16" s="7">
        <v>830000</v>
      </c>
      <c r="G16" s="7">
        <v>20</v>
      </c>
      <c r="I16" s="7" t="s">
        <v>236</v>
      </c>
      <c r="K16" s="7" t="s">
        <v>236</v>
      </c>
      <c r="M16" s="7" t="s">
        <v>236</v>
      </c>
      <c r="O16" s="7">
        <v>16600000</v>
      </c>
      <c r="Q16" s="25" t="s">
        <v>236</v>
      </c>
      <c r="S16" s="7">
        <v>16600000</v>
      </c>
    </row>
    <row r="17" spans="1:19" ht="21" x14ac:dyDescent="0.25">
      <c r="A17" s="12" t="s">
        <v>19</v>
      </c>
      <c r="C17" s="6" t="s">
        <v>193</v>
      </c>
      <c r="E17" s="7">
        <v>350000</v>
      </c>
      <c r="G17" s="7">
        <v>2</v>
      </c>
      <c r="I17" s="7" t="s">
        <v>236</v>
      </c>
      <c r="K17" s="7" t="s">
        <v>236</v>
      </c>
      <c r="M17" s="7" t="s">
        <v>236</v>
      </c>
      <c r="O17" s="7">
        <v>700000</v>
      </c>
      <c r="Q17" s="25" t="s">
        <v>236</v>
      </c>
      <c r="S17" s="7">
        <v>700000</v>
      </c>
    </row>
    <row r="18" spans="1:19" ht="21" x14ac:dyDescent="0.25">
      <c r="A18" s="12" t="s">
        <v>39</v>
      </c>
      <c r="C18" s="6" t="s">
        <v>199</v>
      </c>
      <c r="E18" s="7">
        <v>44751</v>
      </c>
      <c r="G18" s="7">
        <v>500</v>
      </c>
      <c r="I18" s="7" t="s">
        <v>236</v>
      </c>
      <c r="K18" s="7" t="s">
        <v>236</v>
      </c>
      <c r="M18" s="7" t="s">
        <v>236</v>
      </c>
      <c r="O18" s="7">
        <v>22375500</v>
      </c>
      <c r="Q18" s="25">
        <v>-76367</v>
      </c>
      <c r="S18" s="7">
        <v>22299133</v>
      </c>
    </row>
    <row r="19" spans="1:19" ht="21" x14ac:dyDescent="0.25">
      <c r="A19" s="12" t="s">
        <v>33</v>
      </c>
      <c r="C19" s="6" t="s">
        <v>200</v>
      </c>
      <c r="E19" s="7">
        <v>85000</v>
      </c>
      <c r="G19" s="7">
        <v>2150</v>
      </c>
      <c r="I19" s="7" t="s">
        <v>236</v>
      </c>
      <c r="K19" s="7" t="s">
        <v>236</v>
      </c>
      <c r="M19" s="7" t="s">
        <v>236</v>
      </c>
      <c r="O19" s="7">
        <v>182750000</v>
      </c>
      <c r="Q19" s="25">
        <v>-1571946</v>
      </c>
      <c r="S19" s="7">
        <v>181178054</v>
      </c>
    </row>
    <row r="20" spans="1:19" ht="21" x14ac:dyDescent="0.25">
      <c r="A20" s="12" t="s">
        <v>42</v>
      </c>
      <c r="C20" s="6" t="s">
        <v>201</v>
      </c>
      <c r="E20" s="7">
        <v>1500000</v>
      </c>
      <c r="G20" s="7">
        <v>2400</v>
      </c>
      <c r="I20" s="7" t="s">
        <v>236</v>
      </c>
      <c r="K20" s="7" t="s">
        <v>236</v>
      </c>
      <c r="M20" s="7" t="s">
        <v>236</v>
      </c>
      <c r="O20" s="7">
        <v>3600000000</v>
      </c>
      <c r="Q20" s="25" t="s">
        <v>236</v>
      </c>
      <c r="S20" s="7">
        <v>3600000000</v>
      </c>
    </row>
    <row r="21" spans="1:19" ht="21" x14ac:dyDescent="0.25">
      <c r="A21" s="12" t="s">
        <v>16</v>
      </c>
      <c r="C21" s="6" t="s">
        <v>195</v>
      </c>
      <c r="E21" s="7">
        <v>100000</v>
      </c>
      <c r="G21" s="7">
        <v>820</v>
      </c>
      <c r="I21" s="7" t="s">
        <v>236</v>
      </c>
      <c r="K21" s="7" t="s">
        <v>236</v>
      </c>
      <c r="M21" s="7" t="s">
        <v>236</v>
      </c>
      <c r="O21" s="7">
        <v>82000000</v>
      </c>
      <c r="Q21" s="25" t="s">
        <v>236</v>
      </c>
      <c r="S21" s="7">
        <v>82000000</v>
      </c>
    </row>
    <row r="22" spans="1:19" ht="21" x14ac:dyDescent="0.25">
      <c r="A22" s="12" t="s">
        <v>32</v>
      </c>
      <c r="C22" s="6" t="s">
        <v>193</v>
      </c>
      <c r="E22" s="7">
        <v>6734783</v>
      </c>
      <c r="G22" s="7">
        <v>20</v>
      </c>
      <c r="I22" s="7" t="s">
        <v>236</v>
      </c>
      <c r="K22" s="7" t="s">
        <v>236</v>
      </c>
      <c r="M22" s="7" t="s">
        <v>236</v>
      </c>
      <c r="O22" s="7">
        <v>134695660</v>
      </c>
      <c r="Q22" s="25">
        <v>-916297</v>
      </c>
      <c r="S22" s="7">
        <v>133779363</v>
      </c>
    </row>
    <row r="23" spans="1:19" ht="21" x14ac:dyDescent="0.25">
      <c r="A23" s="12" t="s">
        <v>15</v>
      </c>
      <c r="C23" s="6" t="s">
        <v>202</v>
      </c>
      <c r="E23" s="7">
        <v>6290000</v>
      </c>
      <c r="G23" s="7">
        <v>60</v>
      </c>
      <c r="I23" s="7" t="s">
        <v>236</v>
      </c>
      <c r="K23" s="7" t="s">
        <v>236</v>
      </c>
      <c r="M23" s="7" t="s">
        <v>236</v>
      </c>
      <c r="O23" s="7">
        <v>377400000</v>
      </c>
      <c r="Q23" s="25" t="s">
        <v>236</v>
      </c>
      <c r="S23" s="7">
        <v>377400000</v>
      </c>
    </row>
    <row r="24" spans="1:19" ht="21" x14ac:dyDescent="0.25">
      <c r="A24" s="12" t="s">
        <v>24</v>
      </c>
      <c r="C24" s="6" t="s">
        <v>195</v>
      </c>
      <c r="E24" s="7">
        <v>260793</v>
      </c>
      <c r="G24" s="7">
        <v>230</v>
      </c>
      <c r="I24" s="7" t="s">
        <v>236</v>
      </c>
      <c r="K24" s="7" t="s">
        <v>236</v>
      </c>
      <c r="M24" s="7" t="s">
        <v>236</v>
      </c>
      <c r="O24" s="7">
        <v>59982390</v>
      </c>
      <c r="Q24" s="25" t="s">
        <v>236</v>
      </c>
      <c r="S24" s="7">
        <v>59982390</v>
      </c>
    </row>
    <row r="25" spans="1:19" ht="21" x14ac:dyDescent="0.25">
      <c r="A25" s="12" t="s">
        <v>36</v>
      </c>
      <c r="C25" s="6" t="s">
        <v>195</v>
      </c>
      <c r="E25" s="7">
        <v>8013798</v>
      </c>
      <c r="G25" s="7">
        <v>150</v>
      </c>
      <c r="I25" s="7" t="s">
        <v>236</v>
      </c>
      <c r="K25" s="7" t="s">
        <v>236</v>
      </c>
      <c r="M25" s="7" t="s">
        <v>236</v>
      </c>
      <c r="O25" s="7">
        <v>1202069700</v>
      </c>
      <c r="Q25" s="25">
        <v>-48209238</v>
      </c>
      <c r="S25" s="7">
        <v>1153860462</v>
      </c>
    </row>
    <row r="26" spans="1:19" ht="21" x14ac:dyDescent="0.25">
      <c r="A26" s="12" t="s">
        <v>45</v>
      </c>
      <c r="C26" s="6" t="s">
        <v>203</v>
      </c>
      <c r="E26" s="7">
        <v>10496511</v>
      </c>
      <c r="G26" s="7">
        <v>100</v>
      </c>
      <c r="I26" s="7" t="s">
        <v>236</v>
      </c>
      <c r="K26" s="7" t="s">
        <v>236</v>
      </c>
      <c r="M26" s="7" t="s">
        <v>236</v>
      </c>
      <c r="O26" s="7">
        <v>1049651100</v>
      </c>
      <c r="Q26" s="25" t="s">
        <v>236</v>
      </c>
      <c r="S26" s="7">
        <v>1049651100</v>
      </c>
    </row>
    <row r="27" spans="1:19" ht="21" x14ac:dyDescent="0.25">
      <c r="A27" s="12" t="s">
        <v>22</v>
      </c>
      <c r="C27" s="6" t="s">
        <v>196</v>
      </c>
      <c r="E27" s="7">
        <v>2201999</v>
      </c>
      <c r="G27" s="7">
        <v>250</v>
      </c>
      <c r="I27" s="7" t="s">
        <v>236</v>
      </c>
      <c r="K27" s="7" t="s">
        <v>236</v>
      </c>
      <c r="M27" s="7" t="s">
        <v>236</v>
      </c>
      <c r="O27" s="7">
        <v>550499750</v>
      </c>
      <c r="Q27" s="25" t="s">
        <v>236</v>
      </c>
      <c r="S27" s="7">
        <v>550499750</v>
      </c>
    </row>
    <row r="28" spans="1:19" ht="21" x14ac:dyDescent="0.25">
      <c r="A28" s="12" t="s">
        <v>26</v>
      </c>
      <c r="C28" s="6" t="s">
        <v>204</v>
      </c>
      <c r="E28" s="7">
        <v>500000</v>
      </c>
      <c r="G28" s="7">
        <v>24750</v>
      </c>
      <c r="I28" s="7" t="s">
        <v>236</v>
      </c>
      <c r="K28" s="7" t="s">
        <v>236</v>
      </c>
      <c r="M28" s="7" t="s">
        <v>236</v>
      </c>
      <c r="O28" s="7">
        <v>12375000000</v>
      </c>
      <c r="Q28" s="25" t="s">
        <v>236</v>
      </c>
      <c r="S28" s="7">
        <v>12375000000</v>
      </c>
    </row>
    <row r="29" spans="1:19" ht="21" x14ac:dyDescent="0.25">
      <c r="A29" s="12" t="s">
        <v>28</v>
      </c>
      <c r="C29" s="6" t="s">
        <v>202</v>
      </c>
      <c r="E29" s="7">
        <v>544352</v>
      </c>
      <c r="G29" s="7">
        <v>83</v>
      </c>
      <c r="I29" s="7" t="s">
        <v>236</v>
      </c>
      <c r="K29" s="7" t="s">
        <v>236</v>
      </c>
      <c r="M29" s="7" t="s">
        <v>236</v>
      </c>
      <c r="O29" s="7">
        <v>45181216</v>
      </c>
      <c r="Q29" s="25" t="s">
        <v>236</v>
      </c>
      <c r="S29" s="7">
        <v>45181216</v>
      </c>
    </row>
    <row r="30" spans="1:19" ht="21" x14ac:dyDescent="0.25">
      <c r="A30" s="12" t="s">
        <v>29</v>
      </c>
      <c r="C30" s="6" t="s">
        <v>195</v>
      </c>
      <c r="E30" s="7">
        <v>22816676</v>
      </c>
      <c r="G30" s="7">
        <v>85</v>
      </c>
      <c r="I30" s="7" t="s">
        <v>236</v>
      </c>
      <c r="K30" s="7" t="s">
        <v>236</v>
      </c>
      <c r="M30" s="7" t="s">
        <v>236</v>
      </c>
      <c r="O30" s="7">
        <v>1939417460</v>
      </c>
      <c r="Q30" s="25" t="s">
        <v>236</v>
      </c>
      <c r="S30" s="7">
        <v>1939417460</v>
      </c>
    </row>
    <row r="31" spans="1:19" ht="21" x14ac:dyDescent="0.25">
      <c r="A31" s="12" t="s">
        <v>25</v>
      </c>
      <c r="C31" s="6" t="s">
        <v>202</v>
      </c>
      <c r="E31" s="7">
        <v>1400000</v>
      </c>
      <c r="G31" s="7">
        <v>1000</v>
      </c>
      <c r="I31" s="7" t="s">
        <v>236</v>
      </c>
      <c r="K31" s="7" t="s">
        <v>236</v>
      </c>
      <c r="M31" s="7" t="s">
        <v>236</v>
      </c>
      <c r="O31" s="7">
        <v>1400000000</v>
      </c>
      <c r="Q31" s="25" t="s">
        <v>236</v>
      </c>
      <c r="S31" s="7">
        <v>1400000000</v>
      </c>
    </row>
    <row r="32" spans="1:19" ht="21" x14ac:dyDescent="0.25">
      <c r="A32" s="12" t="s">
        <v>35</v>
      </c>
      <c r="C32" s="6" t="s">
        <v>199</v>
      </c>
      <c r="E32" s="7">
        <v>20450168</v>
      </c>
      <c r="G32" s="7">
        <v>135</v>
      </c>
      <c r="I32" s="7" t="s">
        <v>236</v>
      </c>
      <c r="K32" s="7" t="s">
        <v>236</v>
      </c>
      <c r="M32" s="7" t="s">
        <v>236</v>
      </c>
      <c r="O32" s="7">
        <v>2760772680</v>
      </c>
      <c r="Q32" s="25" t="s">
        <v>236</v>
      </c>
      <c r="S32" s="7">
        <v>2760772680</v>
      </c>
    </row>
    <row r="33" spans="1:19" ht="21" x14ac:dyDescent="0.25">
      <c r="A33" s="12" t="s">
        <v>41</v>
      </c>
      <c r="C33" s="6" t="s">
        <v>205</v>
      </c>
      <c r="E33" s="7">
        <v>12672704</v>
      </c>
      <c r="G33" s="7">
        <v>1680</v>
      </c>
      <c r="I33" s="7" t="s">
        <v>236</v>
      </c>
      <c r="K33" s="7" t="s">
        <v>236</v>
      </c>
      <c r="M33" s="7" t="s">
        <v>236</v>
      </c>
      <c r="O33" s="7">
        <v>21290142720</v>
      </c>
      <c r="Q33" s="25" t="s">
        <v>236</v>
      </c>
      <c r="S33" s="7">
        <v>21290142720</v>
      </c>
    </row>
    <row r="34" spans="1:19" ht="21" x14ac:dyDescent="0.25">
      <c r="A34" s="12" t="s">
        <v>206</v>
      </c>
      <c r="C34" s="6" t="s">
        <v>193</v>
      </c>
      <c r="E34" s="7">
        <v>1394767</v>
      </c>
      <c r="G34" s="7">
        <v>500</v>
      </c>
      <c r="I34" s="7" t="s">
        <v>236</v>
      </c>
      <c r="K34" s="7" t="s">
        <v>236</v>
      </c>
      <c r="M34" s="7" t="s">
        <v>236</v>
      </c>
      <c r="O34" s="7">
        <v>697383500</v>
      </c>
      <c r="Q34" s="25" t="s">
        <v>236</v>
      </c>
      <c r="S34" s="7">
        <v>697383500</v>
      </c>
    </row>
    <row r="35" spans="1:19" ht="21" x14ac:dyDescent="0.25">
      <c r="A35" s="12" t="s">
        <v>40</v>
      </c>
      <c r="C35" s="6" t="s">
        <v>207</v>
      </c>
      <c r="E35" s="7">
        <v>303736</v>
      </c>
      <c r="G35" s="7">
        <v>450</v>
      </c>
      <c r="I35" s="7" t="s">
        <v>236</v>
      </c>
      <c r="K35" s="7" t="s">
        <v>236</v>
      </c>
      <c r="M35" s="7" t="s">
        <v>236</v>
      </c>
      <c r="O35" s="7">
        <v>136681200</v>
      </c>
      <c r="Q35" s="25">
        <v>-93553</v>
      </c>
      <c r="S35" s="7">
        <v>136587647</v>
      </c>
    </row>
    <row r="36" spans="1:19" ht="21" x14ac:dyDescent="0.25">
      <c r="A36" s="12" t="s">
        <v>31</v>
      </c>
      <c r="C36" s="6" t="s">
        <v>208</v>
      </c>
      <c r="E36" s="7">
        <v>450000</v>
      </c>
      <c r="G36" s="7">
        <v>60</v>
      </c>
      <c r="I36" s="7" t="s">
        <v>236</v>
      </c>
      <c r="K36" s="7" t="s">
        <v>236</v>
      </c>
      <c r="M36" s="7" t="s">
        <v>236</v>
      </c>
      <c r="O36" s="7">
        <v>27000000</v>
      </c>
      <c r="Q36" s="25">
        <v>-1082840</v>
      </c>
      <c r="S36" s="7">
        <v>25917160</v>
      </c>
    </row>
    <row r="37" spans="1:19" s="5" customFormat="1" ht="21.75" thickBot="1" x14ac:dyDescent="0.3">
      <c r="A37" s="18"/>
      <c r="B37" s="18"/>
      <c r="C37" s="18"/>
      <c r="D37" s="16"/>
      <c r="E37" s="17">
        <f>SUM(E8:E36)</f>
        <v>109834031</v>
      </c>
      <c r="F37" s="16"/>
      <c r="G37" s="17">
        <f>SUM(G8:G36)</f>
        <v>40480</v>
      </c>
      <c r="H37" s="16"/>
      <c r="I37" s="17">
        <f>SUM(I8:I36)</f>
        <v>0</v>
      </c>
      <c r="J37" s="16"/>
      <c r="K37" s="17">
        <f>SUM(K8:K36)</f>
        <v>0</v>
      </c>
      <c r="L37" s="16"/>
      <c r="M37" s="17">
        <f>SUM(M8:M36)</f>
        <v>0</v>
      </c>
      <c r="N37" s="16"/>
      <c r="O37" s="17">
        <f>SUM(O8:O36)</f>
        <v>56893796171</v>
      </c>
      <c r="P37" s="16"/>
      <c r="Q37" s="26">
        <f>SUM(Q8:Q36)</f>
        <v>-59992700</v>
      </c>
      <c r="R37" s="16"/>
      <c r="S37" s="17">
        <f>SUM(S8:S36)</f>
        <v>56833803471</v>
      </c>
    </row>
    <row r="38" spans="1:19" ht="19.5" thickTop="1" x14ac:dyDescent="0.25"/>
  </sheetData>
  <sheetProtection algorithmName="SHA-512" hashValue="T2844E+3hvKGKjcZiQ5J90xlI5UxEni2giizhVajsndc9tvcU1I/HoTQ3xHzJp2Fruplf4fSlJKywIoswpl62w==" saltValue="yYNqQrt9ccJjNZHeEc+aHw==" spinCount="100000" sheet="1" objects="1" scenarios="1" selectLockedCells="1" autoFilter="0" selectUnlockedCells="1"/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5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50"/>
  <sheetViews>
    <sheetView rightToLeft="1" view="pageBreakPreview" zoomScale="98" zoomScaleNormal="93" zoomScaleSheetLayoutView="98" workbookViewId="0">
      <selection activeCell="E8" sqref="E8"/>
    </sheetView>
  </sheetViews>
  <sheetFormatPr defaultRowHeight="18.75" x14ac:dyDescent="0.25"/>
  <cols>
    <col min="1" max="1" width="29.28515625" style="6" bestFit="1" customWidth="1"/>
    <col min="2" max="2" width="1" style="6" customWidth="1"/>
    <col min="3" max="3" width="12.140625" style="6" bestFit="1" customWidth="1"/>
    <col min="4" max="4" width="1" style="6" customWidth="1"/>
    <col min="5" max="5" width="18.5703125" style="6" bestFit="1" customWidth="1"/>
    <col min="6" max="6" width="1" style="6" customWidth="1"/>
    <col min="7" max="7" width="20.7109375" style="6" bestFit="1" customWidth="1"/>
    <col min="8" max="8" width="1" style="6" customWidth="1"/>
    <col min="9" max="9" width="19.7109375" style="6" customWidth="1"/>
    <col min="10" max="10" width="1" style="6" customWidth="1"/>
    <col min="11" max="11" width="12.140625" style="6" bestFit="1" customWidth="1"/>
    <col min="12" max="12" width="1" style="6" customWidth="1"/>
    <col min="13" max="13" width="18.5703125" style="6" bestFit="1" customWidth="1"/>
    <col min="14" max="14" width="1" style="6" customWidth="1"/>
    <col min="15" max="15" width="20.5703125" style="6" bestFit="1" customWidth="1"/>
    <col min="16" max="16" width="1" style="6" customWidth="1"/>
    <col min="17" max="17" width="20.42578125" style="6" bestFit="1" customWidth="1"/>
    <col min="18" max="18" width="1" style="6" customWidth="1"/>
    <col min="19" max="19" width="9.140625" style="6" customWidth="1"/>
    <col min="20" max="16384" width="9.140625" style="6"/>
  </cols>
  <sheetData>
    <row r="1" spans="1:17" s="3" customFormat="1" ht="22.5" x14ac:dyDescent="0.25"/>
    <row r="2" spans="1:17" s="3" customFormat="1" ht="24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s="3" customFormat="1" ht="24" x14ac:dyDescent="0.25">
      <c r="A3" s="41" t="s">
        <v>169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s="3" customFormat="1" ht="24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s="3" customFormat="1" ht="22.5" x14ac:dyDescent="0.25"/>
    <row r="6" spans="1:17" s="3" customFormat="1" ht="24" x14ac:dyDescent="0.25">
      <c r="A6" s="38" t="s">
        <v>3</v>
      </c>
      <c r="C6" s="39" t="s">
        <v>171</v>
      </c>
      <c r="D6" s="39" t="s">
        <v>171</v>
      </c>
      <c r="E6" s="39" t="s">
        <v>171</v>
      </c>
      <c r="F6" s="39" t="s">
        <v>171</v>
      </c>
      <c r="G6" s="39" t="s">
        <v>171</v>
      </c>
      <c r="H6" s="39" t="s">
        <v>171</v>
      </c>
      <c r="I6" s="39" t="s">
        <v>171</v>
      </c>
      <c r="K6" s="39" t="s">
        <v>172</v>
      </c>
      <c r="L6" s="39" t="s">
        <v>172</v>
      </c>
      <c r="M6" s="39" t="s">
        <v>172</v>
      </c>
      <c r="N6" s="39" t="s">
        <v>172</v>
      </c>
      <c r="O6" s="39" t="s">
        <v>172</v>
      </c>
      <c r="P6" s="39" t="s">
        <v>172</v>
      </c>
      <c r="Q6" s="39" t="s">
        <v>172</v>
      </c>
    </row>
    <row r="7" spans="1:17" s="3" customFormat="1" ht="63" customHeight="1" x14ac:dyDescent="0.25">
      <c r="A7" s="39" t="s">
        <v>3</v>
      </c>
      <c r="C7" s="43" t="s">
        <v>7</v>
      </c>
      <c r="D7" s="15"/>
      <c r="E7" s="43" t="s">
        <v>209</v>
      </c>
      <c r="F7" s="15"/>
      <c r="G7" s="43" t="s">
        <v>210</v>
      </c>
      <c r="H7" s="15"/>
      <c r="I7" s="43" t="s">
        <v>211</v>
      </c>
      <c r="J7" s="15"/>
      <c r="K7" s="43" t="s">
        <v>7</v>
      </c>
      <c r="L7" s="15"/>
      <c r="M7" s="43" t="s">
        <v>209</v>
      </c>
      <c r="N7" s="15"/>
      <c r="O7" s="43" t="s">
        <v>210</v>
      </c>
      <c r="P7" s="15"/>
      <c r="Q7" s="43" t="s">
        <v>211</v>
      </c>
    </row>
    <row r="8" spans="1:17" ht="21" x14ac:dyDescent="0.25">
      <c r="A8" s="12" t="s">
        <v>34</v>
      </c>
      <c r="C8" s="7">
        <v>1362500</v>
      </c>
      <c r="E8" s="7">
        <v>2924134756</v>
      </c>
      <c r="G8" s="25">
        <v>-2586890868</v>
      </c>
      <c r="I8" s="25">
        <v>337243888</v>
      </c>
      <c r="K8" s="7">
        <v>1362500</v>
      </c>
      <c r="M8" s="7">
        <v>2924134756</v>
      </c>
      <c r="O8" s="25">
        <v>-2211732420</v>
      </c>
      <c r="Q8" s="25">
        <v>712402336</v>
      </c>
    </row>
    <row r="9" spans="1:17" ht="21" x14ac:dyDescent="0.25">
      <c r="A9" s="12" t="s">
        <v>21</v>
      </c>
      <c r="C9" s="7">
        <v>390500</v>
      </c>
      <c r="E9" s="7">
        <v>673486270</v>
      </c>
      <c r="G9" s="25">
        <v>-585758376</v>
      </c>
      <c r="I9" s="25">
        <v>87727894</v>
      </c>
      <c r="K9" s="7">
        <v>390500</v>
      </c>
      <c r="M9" s="7">
        <v>673486270</v>
      </c>
      <c r="O9" s="25">
        <v>-711527570</v>
      </c>
      <c r="Q9" s="25">
        <v>-38041299</v>
      </c>
    </row>
    <row r="10" spans="1:17" ht="21" x14ac:dyDescent="0.25">
      <c r="A10" s="12" t="s">
        <v>17</v>
      </c>
      <c r="C10" s="7">
        <v>355000</v>
      </c>
      <c r="E10" s="7">
        <v>879043385</v>
      </c>
      <c r="G10" s="25">
        <v>-831050651</v>
      </c>
      <c r="I10" s="25">
        <v>47992734</v>
      </c>
      <c r="K10" s="7">
        <v>355000</v>
      </c>
      <c r="M10" s="7">
        <v>879043385</v>
      </c>
      <c r="O10" s="25">
        <v>-720246096</v>
      </c>
      <c r="Q10" s="25">
        <v>158797289</v>
      </c>
    </row>
    <row r="11" spans="1:17" ht="21" x14ac:dyDescent="0.25">
      <c r="A11" s="12" t="s">
        <v>47</v>
      </c>
      <c r="C11" s="7">
        <v>2377940</v>
      </c>
      <c r="E11" s="7">
        <v>3193481988</v>
      </c>
      <c r="G11" s="25">
        <v>-2829458134</v>
      </c>
      <c r="I11" s="25">
        <v>364023854</v>
      </c>
      <c r="K11" s="7">
        <v>2377940</v>
      </c>
      <c r="M11" s="7">
        <v>3193481988</v>
      </c>
      <c r="O11" s="25">
        <v>-2827094343</v>
      </c>
      <c r="Q11" s="25">
        <v>366387645</v>
      </c>
    </row>
    <row r="12" spans="1:17" ht="21" x14ac:dyDescent="0.25">
      <c r="A12" s="12" t="s">
        <v>37</v>
      </c>
      <c r="C12" s="7">
        <v>728201</v>
      </c>
      <c r="E12" s="7">
        <v>4343209224</v>
      </c>
      <c r="G12" s="25">
        <v>-3735159932</v>
      </c>
      <c r="I12" s="25">
        <v>608049292</v>
      </c>
      <c r="K12" s="7">
        <v>728201</v>
      </c>
      <c r="M12" s="7">
        <v>4343209224</v>
      </c>
      <c r="O12" s="25">
        <v>-3402180559</v>
      </c>
      <c r="Q12" s="25">
        <v>941028665</v>
      </c>
    </row>
    <row r="13" spans="1:17" ht="21" x14ac:dyDescent="0.25">
      <c r="A13" s="12" t="s">
        <v>43</v>
      </c>
      <c r="C13" s="7">
        <v>23559</v>
      </c>
      <c r="E13" s="7">
        <v>219200192</v>
      </c>
      <c r="G13" s="25">
        <v>-219512443</v>
      </c>
      <c r="I13" s="25">
        <v>-312250</v>
      </c>
      <c r="K13" s="7">
        <v>23559</v>
      </c>
      <c r="M13" s="7">
        <v>219200192</v>
      </c>
      <c r="O13" s="25">
        <v>-202650889</v>
      </c>
      <c r="Q13" s="25">
        <v>16549303</v>
      </c>
    </row>
    <row r="14" spans="1:17" ht="21" x14ac:dyDescent="0.25">
      <c r="A14" s="12" t="s">
        <v>49</v>
      </c>
      <c r="C14" s="7">
        <v>218115</v>
      </c>
      <c r="E14" s="7">
        <v>3833328374</v>
      </c>
      <c r="G14" s="25">
        <v>-3735656358</v>
      </c>
      <c r="I14" s="25">
        <v>97672016</v>
      </c>
      <c r="K14" s="7">
        <v>218115</v>
      </c>
      <c r="M14" s="7">
        <v>3833328374</v>
      </c>
      <c r="O14" s="25">
        <v>-3735656358</v>
      </c>
      <c r="Q14" s="25">
        <v>97672016</v>
      </c>
    </row>
    <row r="15" spans="1:17" ht="21" x14ac:dyDescent="0.25">
      <c r="A15" s="12" t="s">
        <v>48</v>
      </c>
      <c r="C15" s="7">
        <v>6984970</v>
      </c>
      <c r="E15" s="7">
        <v>48326129622</v>
      </c>
      <c r="G15" s="25">
        <v>-42446721764</v>
      </c>
      <c r="I15" s="25">
        <v>5879407858</v>
      </c>
      <c r="K15" s="7">
        <v>6984970</v>
      </c>
      <c r="M15" s="7">
        <v>48326129622</v>
      </c>
      <c r="O15" s="25">
        <v>-48655593219</v>
      </c>
      <c r="Q15" s="25">
        <v>-329463596</v>
      </c>
    </row>
    <row r="16" spans="1:17" ht="21" x14ac:dyDescent="0.25">
      <c r="A16" s="12" t="s">
        <v>44</v>
      </c>
      <c r="C16" s="7">
        <v>50000</v>
      </c>
      <c r="E16" s="7">
        <v>974169000</v>
      </c>
      <c r="G16" s="25">
        <v>-873769950</v>
      </c>
      <c r="I16" s="25">
        <v>100399050</v>
      </c>
      <c r="K16" s="7">
        <v>50000</v>
      </c>
      <c r="M16" s="7">
        <v>974169000</v>
      </c>
      <c r="O16" s="25">
        <v>-721183275</v>
      </c>
      <c r="Q16" s="25">
        <v>252985725</v>
      </c>
    </row>
    <row r="17" spans="1:17" ht="21" x14ac:dyDescent="0.25">
      <c r="A17" s="12" t="s">
        <v>23</v>
      </c>
      <c r="C17" s="7">
        <v>251470</v>
      </c>
      <c r="E17" s="7">
        <v>1794811550</v>
      </c>
      <c r="G17" s="25">
        <v>-1772313912</v>
      </c>
      <c r="I17" s="25">
        <v>22497638</v>
      </c>
      <c r="K17" s="7">
        <v>251470</v>
      </c>
      <c r="M17" s="7">
        <v>1794811550</v>
      </c>
      <c r="O17" s="25">
        <v>-1007664567</v>
      </c>
      <c r="Q17" s="25">
        <v>787146983</v>
      </c>
    </row>
    <row r="18" spans="1:17" ht="21" x14ac:dyDescent="0.25">
      <c r="A18" s="12" t="s">
        <v>46</v>
      </c>
      <c r="C18" s="7">
        <v>2777983</v>
      </c>
      <c r="E18" s="7">
        <v>30873055732</v>
      </c>
      <c r="G18" s="25">
        <v>-28114363185</v>
      </c>
      <c r="I18" s="25">
        <v>2758692547</v>
      </c>
      <c r="K18" s="7">
        <v>2777983</v>
      </c>
      <c r="M18" s="7">
        <v>30873055732</v>
      </c>
      <c r="O18" s="25">
        <v>-37905828413</v>
      </c>
      <c r="Q18" s="25">
        <v>-7032772680</v>
      </c>
    </row>
    <row r="19" spans="1:17" ht="21" x14ac:dyDescent="0.25">
      <c r="A19" s="12" t="s">
        <v>38</v>
      </c>
      <c r="C19" s="7">
        <v>195</v>
      </c>
      <c r="E19" s="7">
        <v>2572253</v>
      </c>
      <c r="G19" s="25">
        <v>-2388105</v>
      </c>
      <c r="I19" s="25">
        <v>184148</v>
      </c>
      <c r="K19" s="7">
        <v>195</v>
      </c>
      <c r="M19" s="7">
        <v>2572253</v>
      </c>
      <c r="O19" s="25">
        <v>-2390964</v>
      </c>
      <c r="Q19" s="25">
        <v>181289</v>
      </c>
    </row>
    <row r="20" spans="1:17" ht="21" x14ac:dyDescent="0.25">
      <c r="A20" s="12" t="s">
        <v>20</v>
      </c>
      <c r="C20" s="7">
        <v>306919</v>
      </c>
      <c r="E20" s="7">
        <v>902769689</v>
      </c>
      <c r="G20" s="25">
        <v>-831988152</v>
      </c>
      <c r="I20" s="25">
        <v>70781537</v>
      </c>
      <c r="K20" s="7">
        <v>306919</v>
      </c>
      <c r="M20" s="7">
        <v>902769689</v>
      </c>
      <c r="O20" s="25">
        <v>-780126795</v>
      </c>
      <c r="Q20" s="25">
        <v>122642894</v>
      </c>
    </row>
    <row r="21" spans="1:17" ht="21" x14ac:dyDescent="0.25">
      <c r="A21" s="12" t="s">
        <v>18</v>
      </c>
      <c r="C21" s="7">
        <v>830000</v>
      </c>
      <c r="E21" s="7">
        <v>1262344095</v>
      </c>
      <c r="G21" s="25">
        <v>-1154261038</v>
      </c>
      <c r="I21" s="25">
        <v>108083057</v>
      </c>
      <c r="K21" s="7">
        <v>830000</v>
      </c>
      <c r="M21" s="7">
        <v>1262344095</v>
      </c>
      <c r="O21" s="25">
        <v>-1567621998</v>
      </c>
      <c r="Q21" s="25">
        <v>-305277903</v>
      </c>
    </row>
    <row r="22" spans="1:17" ht="21" x14ac:dyDescent="0.25">
      <c r="A22" s="12" t="s">
        <v>19</v>
      </c>
      <c r="C22" s="7">
        <v>350000</v>
      </c>
      <c r="E22" s="7">
        <v>554232577</v>
      </c>
      <c r="G22" s="25">
        <v>-486388665</v>
      </c>
      <c r="I22" s="25">
        <v>67843912</v>
      </c>
      <c r="K22" s="7">
        <v>350000</v>
      </c>
      <c r="M22" s="7">
        <v>554232577</v>
      </c>
      <c r="O22" s="25">
        <v>-694793418</v>
      </c>
      <c r="Q22" s="25">
        <v>-140560840</v>
      </c>
    </row>
    <row r="23" spans="1:17" ht="21" x14ac:dyDescent="0.25">
      <c r="A23" s="12" t="s">
        <v>39</v>
      </c>
      <c r="C23" s="7">
        <v>44751</v>
      </c>
      <c r="E23" s="7">
        <v>392355332</v>
      </c>
      <c r="G23" s="25">
        <v>-312727662</v>
      </c>
      <c r="I23" s="25">
        <v>79627670</v>
      </c>
      <c r="K23" s="7">
        <v>44751</v>
      </c>
      <c r="M23" s="7">
        <v>392355332</v>
      </c>
      <c r="O23" s="25">
        <v>-287727938</v>
      </c>
      <c r="Q23" s="25">
        <v>104627394</v>
      </c>
    </row>
    <row r="24" spans="1:17" ht="21" x14ac:dyDescent="0.25">
      <c r="A24" s="12" t="s">
        <v>33</v>
      </c>
      <c r="C24" s="7">
        <v>85000</v>
      </c>
      <c r="E24" s="7">
        <v>1035054562</v>
      </c>
      <c r="G24" s="25">
        <v>-969233541</v>
      </c>
      <c r="I24" s="25">
        <v>65821021</v>
      </c>
      <c r="K24" s="7">
        <v>85000</v>
      </c>
      <c r="M24" s="7">
        <v>1035054562</v>
      </c>
      <c r="O24" s="25">
        <v>-730988999</v>
      </c>
      <c r="Q24" s="25">
        <v>304065563</v>
      </c>
    </row>
    <row r="25" spans="1:17" ht="21" x14ac:dyDescent="0.25">
      <c r="A25" s="12" t="s">
        <v>42</v>
      </c>
      <c r="C25" s="7">
        <v>1500000</v>
      </c>
      <c r="E25" s="7">
        <v>18340222500</v>
      </c>
      <c r="G25" s="25">
        <v>-16029056250</v>
      </c>
      <c r="I25" s="25">
        <v>2311166250</v>
      </c>
      <c r="K25" s="7">
        <v>1500000</v>
      </c>
      <c r="M25" s="7">
        <v>18340222500</v>
      </c>
      <c r="O25" s="25">
        <v>-20636478000</v>
      </c>
      <c r="Q25" s="25">
        <v>-2296255500</v>
      </c>
    </row>
    <row r="26" spans="1:17" ht="21" x14ac:dyDescent="0.25">
      <c r="A26" s="12" t="s">
        <v>16</v>
      </c>
      <c r="C26" s="7">
        <v>100000</v>
      </c>
      <c r="E26" s="7">
        <v>1902611700</v>
      </c>
      <c r="G26" s="25">
        <v>-1703801700</v>
      </c>
      <c r="I26" s="25">
        <v>198810000</v>
      </c>
      <c r="K26" s="7">
        <v>100000</v>
      </c>
      <c r="M26" s="7">
        <v>1902611700</v>
      </c>
      <c r="O26" s="25">
        <v>-1830046050</v>
      </c>
      <c r="Q26" s="25">
        <v>72565650</v>
      </c>
    </row>
    <row r="27" spans="1:17" ht="21" x14ac:dyDescent="0.25">
      <c r="A27" s="12" t="s">
        <v>32</v>
      </c>
      <c r="C27" s="7">
        <v>6734783</v>
      </c>
      <c r="E27" s="7">
        <v>17874878479</v>
      </c>
      <c r="G27" s="25">
        <v>-16435515606</v>
      </c>
      <c r="I27" s="25">
        <v>1439362873</v>
      </c>
      <c r="K27" s="7">
        <v>6734783</v>
      </c>
      <c r="M27" s="7">
        <v>17874878479</v>
      </c>
      <c r="O27" s="25">
        <v>-14219566251</v>
      </c>
      <c r="Q27" s="25">
        <v>3655312228</v>
      </c>
    </row>
    <row r="28" spans="1:17" ht="21" x14ac:dyDescent="0.25">
      <c r="A28" s="12" t="s">
        <v>15</v>
      </c>
      <c r="C28" s="7">
        <v>14152500</v>
      </c>
      <c r="E28" s="7">
        <v>63110360715</v>
      </c>
      <c r="G28" s="25">
        <v>-59649560730</v>
      </c>
      <c r="I28" s="25">
        <v>3460799985</v>
      </c>
      <c r="K28" s="7">
        <v>14152500</v>
      </c>
      <c r="M28" s="7">
        <v>63110360715</v>
      </c>
      <c r="O28" s="25">
        <v>-87536043000</v>
      </c>
      <c r="Q28" s="25">
        <v>-24425682284</v>
      </c>
    </row>
    <row r="29" spans="1:17" ht="21" x14ac:dyDescent="0.25">
      <c r="A29" s="12" t="s">
        <v>24</v>
      </c>
      <c r="C29" s="7">
        <v>421871</v>
      </c>
      <c r="E29" s="7">
        <v>1468182397</v>
      </c>
      <c r="G29" s="25">
        <v>-1520183144</v>
      </c>
      <c r="I29" s="25">
        <v>-52000746</v>
      </c>
      <c r="K29" s="7">
        <v>421871</v>
      </c>
      <c r="M29" s="7">
        <v>1468182397</v>
      </c>
      <c r="O29" s="25">
        <v>-1090790807</v>
      </c>
      <c r="Q29" s="25">
        <v>377391590</v>
      </c>
    </row>
    <row r="30" spans="1:17" ht="21" x14ac:dyDescent="0.25">
      <c r="A30" s="12" t="s">
        <v>36</v>
      </c>
      <c r="C30" s="7">
        <v>8013798</v>
      </c>
      <c r="E30" s="7">
        <v>30550054483</v>
      </c>
      <c r="G30" s="25">
        <v>-30111918109</v>
      </c>
      <c r="I30" s="25">
        <v>438136374</v>
      </c>
      <c r="K30" s="7">
        <v>8013798</v>
      </c>
      <c r="M30" s="7">
        <v>30550054483</v>
      </c>
      <c r="O30" s="25">
        <v>-31657344594</v>
      </c>
      <c r="Q30" s="25">
        <v>-1107290110</v>
      </c>
    </row>
    <row r="31" spans="1:17" ht="21" x14ac:dyDescent="0.25">
      <c r="A31" s="12" t="s">
        <v>30</v>
      </c>
      <c r="C31" s="7">
        <v>20858</v>
      </c>
      <c r="E31" s="7">
        <v>233256317</v>
      </c>
      <c r="G31" s="25">
        <v>-209619677</v>
      </c>
      <c r="I31" s="25">
        <v>23636640</v>
      </c>
      <c r="K31" s="7">
        <v>20858</v>
      </c>
      <c r="M31" s="7">
        <v>233256317</v>
      </c>
      <c r="O31" s="25">
        <v>-307530352</v>
      </c>
      <c r="Q31" s="25">
        <v>-74274034</v>
      </c>
    </row>
    <row r="32" spans="1:17" ht="21" x14ac:dyDescent="0.25">
      <c r="A32" s="12" t="s">
        <v>45</v>
      </c>
      <c r="C32" s="7">
        <v>10496511</v>
      </c>
      <c r="E32" s="7">
        <v>39555509175</v>
      </c>
      <c r="G32" s="25">
        <v>-36049666104</v>
      </c>
      <c r="I32" s="25">
        <v>3505843071</v>
      </c>
      <c r="K32" s="7">
        <v>10496511</v>
      </c>
      <c r="M32" s="7">
        <v>39555509175</v>
      </c>
      <c r="O32" s="25">
        <v>-31469115186</v>
      </c>
      <c r="Q32" s="25">
        <v>8086393989</v>
      </c>
    </row>
    <row r="33" spans="1:17" ht="21" x14ac:dyDescent="0.25">
      <c r="A33" s="12" t="s">
        <v>22</v>
      </c>
      <c r="C33" s="7">
        <v>3049931</v>
      </c>
      <c r="E33" s="7">
        <v>5354130386</v>
      </c>
      <c r="G33" s="25">
        <v>-4162639309</v>
      </c>
      <c r="I33" s="25">
        <v>1191491077</v>
      </c>
      <c r="K33" s="7">
        <v>3049931</v>
      </c>
      <c r="M33" s="7">
        <v>5354130386</v>
      </c>
      <c r="O33" s="25">
        <v>-3340256983</v>
      </c>
      <c r="Q33" s="25">
        <v>2013873403</v>
      </c>
    </row>
    <row r="34" spans="1:17" ht="21" x14ac:dyDescent="0.25">
      <c r="A34" s="12" t="s">
        <v>26</v>
      </c>
      <c r="C34" s="7">
        <v>500000</v>
      </c>
      <c r="E34" s="7">
        <v>67595400000</v>
      </c>
      <c r="G34" s="25">
        <v>-60135054750</v>
      </c>
      <c r="I34" s="25">
        <v>7460345250</v>
      </c>
      <c r="K34" s="7">
        <v>500000</v>
      </c>
      <c r="M34" s="7">
        <v>67595400000</v>
      </c>
      <c r="O34" s="25">
        <v>-59061480750</v>
      </c>
      <c r="Q34" s="25">
        <v>8533919250</v>
      </c>
    </row>
    <row r="35" spans="1:17" ht="21" x14ac:dyDescent="0.25">
      <c r="A35" s="12" t="s">
        <v>28</v>
      </c>
      <c r="C35" s="7">
        <v>544352</v>
      </c>
      <c r="E35" s="7">
        <v>1075191740</v>
      </c>
      <c r="G35" s="25">
        <v>-946947934</v>
      </c>
      <c r="I35" s="25">
        <v>128243806</v>
      </c>
      <c r="K35" s="7">
        <v>544352</v>
      </c>
      <c r="M35" s="7">
        <v>1075191740</v>
      </c>
      <c r="O35" s="25">
        <v>-908528904</v>
      </c>
      <c r="Q35" s="25">
        <v>166662836</v>
      </c>
    </row>
    <row r="36" spans="1:17" ht="21" x14ac:dyDescent="0.25">
      <c r="A36" s="12" t="s">
        <v>29</v>
      </c>
      <c r="C36" s="7">
        <v>34225014</v>
      </c>
      <c r="E36" s="7">
        <v>185212366407</v>
      </c>
      <c r="G36" s="25">
        <v>-181367951013</v>
      </c>
      <c r="I36" s="25">
        <v>3844415394</v>
      </c>
      <c r="K36" s="7">
        <v>34225014</v>
      </c>
      <c r="M36" s="7">
        <v>185212366407</v>
      </c>
      <c r="O36" s="25">
        <v>-151395571220</v>
      </c>
      <c r="Q36" s="25">
        <v>33816795187</v>
      </c>
    </row>
    <row r="37" spans="1:17" ht="21" x14ac:dyDescent="0.25">
      <c r="A37" s="12" t="s">
        <v>25</v>
      </c>
      <c r="C37" s="7">
        <v>1400000</v>
      </c>
      <c r="E37" s="7">
        <v>24604725600</v>
      </c>
      <c r="G37" s="25">
        <v>-23018221800</v>
      </c>
      <c r="I37" s="25">
        <v>1586503800</v>
      </c>
      <c r="K37" s="7">
        <v>1400000</v>
      </c>
      <c r="M37" s="7">
        <v>24604725600</v>
      </c>
      <c r="O37" s="25">
        <v>-31145574600</v>
      </c>
      <c r="Q37" s="25">
        <v>-6540849000</v>
      </c>
    </row>
    <row r="38" spans="1:17" ht="21" x14ac:dyDescent="0.25">
      <c r="A38" s="12" t="s">
        <v>35</v>
      </c>
      <c r="C38" s="7">
        <v>20450168</v>
      </c>
      <c r="E38" s="7">
        <v>18600567892</v>
      </c>
      <c r="G38" s="25">
        <v>-16994617222</v>
      </c>
      <c r="I38" s="25">
        <v>1605950670</v>
      </c>
      <c r="K38" s="7">
        <v>20450168</v>
      </c>
      <c r="M38" s="7">
        <v>18600567892</v>
      </c>
      <c r="O38" s="25">
        <v>-19373177376</v>
      </c>
      <c r="Q38" s="25">
        <v>-772609483</v>
      </c>
    </row>
    <row r="39" spans="1:17" ht="21" x14ac:dyDescent="0.25">
      <c r="A39" s="12" t="s">
        <v>41</v>
      </c>
      <c r="C39" s="7">
        <v>12667704</v>
      </c>
      <c r="E39" s="7">
        <v>208906773964</v>
      </c>
      <c r="G39" s="25">
        <v>-211173393573</v>
      </c>
      <c r="I39" s="25">
        <v>-2266619608</v>
      </c>
      <c r="K39" s="7">
        <v>12667704</v>
      </c>
      <c r="M39" s="7">
        <v>208906773964</v>
      </c>
      <c r="O39" s="25">
        <v>-295667935717</v>
      </c>
      <c r="Q39" s="25">
        <v>-86761161752</v>
      </c>
    </row>
    <row r="40" spans="1:17" ht="21" x14ac:dyDescent="0.25">
      <c r="A40" s="12" t="s">
        <v>40</v>
      </c>
      <c r="C40" s="7">
        <v>1349938</v>
      </c>
      <c r="E40" s="7">
        <v>9259150495</v>
      </c>
      <c r="G40" s="25">
        <v>-8060828554</v>
      </c>
      <c r="I40" s="25">
        <v>1198321941</v>
      </c>
      <c r="K40" s="7">
        <v>1349938</v>
      </c>
      <c r="M40" s="7">
        <v>9259150495</v>
      </c>
      <c r="O40" s="25">
        <v>-8574777090</v>
      </c>
      <c r="Q40" s="25">
        <v>684373405</v>
      </c>
    </row>
    <row r="41" spans="1:17" ht="21" x14ac:dyDescent="0.25">
      <c r="A41" s="12" t="s">
        <v>27</v>
      </c>
      <c r="C41" s="7">
        <v>1235520</v>
      </c>
      <c r="E41" s="7">
        <v>4815649300</v>
      </c>
      <c r="G41" s="25">
        <v>-6067153160</v>
      </c>
      <c r="I41" s="25">
        <v>-1251503859</v>
      </c>
      <c r="K41" s="7">
        <v>1235520</v>
      </c>
      <c r="M41" s="7">
        <v>4815649300</v>
      </c>
      <c r="O41" s="25">
        <v>-5519549185</v>
      </c>
      <c r="Q41" s="25">
        <v>-703899884</v>
      </c>
    </row>
    <row r="42" spans="1:17" ht="21" x14ac:dyDescent="0.25">
      <c r="A42" s="12" t="s">
        <v>31</v>
      </c>
      <c r="C42" s="7">
        <v>450000</v>
      </c>
      <c r="E42" s="7">
        <v>1129041990</v>
      </c>
      <c r="G42" s="25">
        <v>-1045840005</v>
      </c>
      <c r="I42" s="25">
        <v>83201985</v>
      </c>
      <c r="K42" s="7">
        <v>450000</v>
      </c>
      <c r="M42" s="7">
        <v>1129041990</v>
      </c>
      <c r="O42" s="25">
        <v>-1052997165</v>
      </c>
      <c r="Q42" s="25">
        <v>76044825</v>
      </c>
    </row>
    <row r="43" spans="1:17" ht="21" x14ac:dyDescent="0.25">
      <c r="A43" s="12" t="s">
        <v>88</v>
      </c>
      <c r="C43" s="7">
        <v>913500</v>
      </c>
      <c r="E43" s="7">
        <v>970874497096</v>
      </c>
      <c r="G43" s="25">
        <v>-970874497096</v>
      </c>
      <c r="I43" s="25" t="s">
        <v>236</v>
      </c>
      <c r="K43" s="7">
        <v>913500</v>
      </c>
      <c r="M43" s="7">
        <v>970874497096</v>
      </c>
      <c r="O43" s="25">
        <v>-912421093696</v>
      </c>
      <c r="Q43" s="25">
        <v>58453403400</v>
      </c>
    </row>
    <row r="44" spans="1:17" ht="21" x14ac:dyDescent="0.25">
      <c r="A44" s="12" t="s">
        <v>84</v>
      </c>
      <c r="C44" s="7">
        <v>824000</v>
      </c>
      <c r="E44" s="7">
        <v>897997208500</v>
      </c>
      <c r="G44" s="25">
        <v>-916945773450</v>
      </c>
      <c r="I44" s="25">
        <v>-18948564950</v>
      </c>
      <c r="K44" s="7">
        <v>824000</v>
      </c>
      <c r="M44" s="7">
        <v>897997208500</v>
      </c>
      <c r="O44" s="25">
        <v>-823850650000</v>
      </c>
      <c r="Q44" s="25">
        <v>74146558500</v>
      </c>
    </row>
    <row r="45" spans="1:17" ht="21" x14ac:dyDescent="0.25">
      <c r="A45" s="12" t="s">
        <v>91</v>
      </c>
      <c r="C45" s="7">
        <v>47943</v>
      </c>
      <c r="E45" s="7">
        <v>40629121436</v>
      </c>
      <c r="G45" s="25">
        <v>-40311796302</v>
      </c>
      <c r="I45" s="25">
        <v>317325134</v>
      </c>
      <c r="K45" s="7">
        <v>47943</v>
      </c>
      <c r="M45" s="7">
        <v>40629121436</v>
      </c>
      <c r="O45" s="25">
        <v>-34993963914</v>
      </c>
      <c r="Q45" s="25">
        <v>5635157522</v>
      </c>
    </row>
    <row r="46" spans="1:17" ht="21" x14ac:dyDescent="0.25">
      <c r="A46" s="12" t="s">
        <v>97</v>
      </c>
      <c r="C46" s="7">
        <v>1000</v>
      </c>
      <c r="E46" s="7">
        <v>999818750</v>
      </c>
      <c r="G46" s="25">
        <v>-999818750</v>
      </c>
      <c r="I46" s="25" t="s">
        <v>236</v>
      </c>
      <c r="K46" s="7">
        <v>1000</v>
      </c>
      <c r="M46" s="7">
        <v>999818750</v>
      </c>
      <c r="O46" s="25">
        <v>-1000181250</v>
      </c>
      <c r="Q46" s="25">
        <v>-362500</v>
      </c>
    </row>
    <row r="47" spans="1:17" ht="21" x14ac:dyDescent="0.25">
      <c r="A47" s="12" t="s">
        <v>94</v>
      </c>
      <c r="C47" s="7">
        <v>1850000</v>
      </c>
      <c r="E47" s="7">
        <v>1849664687500</v>
      </c>
      <c r="G47" s="25">
        <v>-1849664687500</v>
      </c>
      <c r="I47" s="25" t="s">
        <v>236</v>
      </c>
      <c r="K47" s="7">
        <v>1850000</v>
      </c>
      <c r="M47" s="7">
        <v>1849664687500</v>
      </c>
      <c r="O47" s="25">
        <v>-1851884800000</v>
      </c>
      <c r="Q47" s="25">
        <v>-2220112500</v>
      </c>
    </row>
    <row r="48" spans="1:17" ht="21" x14ac:dyDescent="0.25">
      <c r="A48" s="12" t="s">
        <v>100</v>
      </c>
      <c r="C48" s="7">
        <v>20000</v>
      </c>
      <c r="E48" s="7">
        <v>19996375000</v>
      </c>
      <c r="G48" s="25">
        <v>-19996375000</v>
      </c>
      <c r="I48" s="25" t="s">
        <v>236</v>
      </c>
      <c r="K48" s="7">
        <v>20000</v>
      </c>
      <c r="M48" s="7">
        <v>19996375000</v>
      </c>
      <c r="O48" s="25">
        <v>-20003625000</v>
      </c>
      <c r="Q48" s="25">
        <v>-7250000</v>
      </c>
    </row>
    <row r="49" spans="3:17" s="5" customFormat="1" ht="21.75" thickBot="1" x14ac:dyDescent="0.3">
      <c r="C49" s="17">
        <f>SUM(C8:C48)</f>
        <v>138106494</v>
      </c>
      <c r="D49" s="16"/>
      <c r="E49" s="17">
        <f>SUM(E8:E48)</f>
        <v>4581933160423</v>
      </c>
      <c r="F49" s="16"/>
      <c r="G49" s="26">
        <f>SUM(G8:G48)</f>
        <v>-4564962559474</v>
      </c>
      <c r="H49" s="16"/>
      <c r="I49" s="17">
        <f>SUM(I8:I48)</f>
        <v>16970600953</v>
      </c>
      <c r="J49" s="16"/>
      <c r="K49" s="17">
        <f>SUM(K8:K48)</f>
        <v>138106494</v>
      </c>
      <c r="L49" s="16"/>
      <c r="M49" s="17">
        <f>SUM(M8:M48)</f>
        <v>4581933160423</v>
      </c>
      <c r="N49" s="16"/>
      <c r="O49" s="26">
        <f>SUM(O8:O48)</f>
        <v>-4515106084911</v>
      </c>
      <c r="P49" s="16"/>
      <c r="Q49" s="17">
        <f>SUM(Q8:Q48)</f>
        <v>66827075522</v>
      </c>
    </row>
    <row r="50" spans="3:17" ht="19.5" thickTop="1" x14ac:dyDescent="0.25"/>
  </sheetData>
  <sheetProtection algorithmName="SHA-512" hashValue="8HHs9+0hb/uciaUHC7hQerd6lNUtTcQ4Pua5rCP5kb4LLfVTqmhcGekVISuiT/AY1rZZohii8acHazXMWuJu9g==" saltValue="akwt7zWuSRC4Axe5tKC23w==" spinCount="100000" sheet="1" objects="1" scenarios="1" selectLockedCells="1" autoFilter="0" selectUnlockedCells="1"/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19"/>
  <sheetViews>
    <sheetView rightToLeft="1" view="pageBreakPreview" zoomScale="98" zoomScaleNormal="100" zoomScaleSheetLayoutView="98" workbookViewId="0">
      <selection activeCell="A12" sqref="A12:XFD12"/>
    </sheetView>
  </sheetViews>
  <sheetFormatPr defaultRowHeight="18.75" x14ac:dyDescent="0.25"/>
  <cols>
    <col min="1" max="1" width="30.28515625" style="6" bestFit="1" customWidth="1"/>
    <col min="2" max="2" width="1" style="6" customWidth="1"/>
    <col min="3" max="3" width="6.28515625" style="6" bestFit="1" customWidth="1"/>
    <col min="4" max="4" width="1" style="6" customWidth="1"/>
    <col min="5" max="5" width="11.85546875" style="6" bestFit="1" customWidth="1"/>
    <col min="6" max="6" width="1" style="6" customWidth="1"/>
    <col min="7" max="7" width="13.140625" style="6" bestFit="1" customWidth="1"/>
    <col min="8" max="8" width="1" style="6" customWidth="1"/>
    <col min="9" max="9" width="16" style="6" customWidth="1"/>
    <col min="10" max="10" width="1" style="6" customWidth="1"/>
    <col min="11" max="11" width="10.85546875" style="6" bestFit="1" customWidth="1"/>
    <col min="12" max="12" width="1" style="6" customWidth="1"/>
    <col min="13" max="13" width="18.7109375" style="6" bestFit="1" customWidth="1"/>
    <col min="14" max="14" width="1" style="6" customWidth="1"/>
    <col min="15" max="15" width="20.42578125" style="6" bestFit="1" customWidth="1"/>
    <col min="16" max="16" width="1" style="6" customWidth="1"/>
    <col min="17" max="17" width="17.85546875" style="6" bestFit="1" customWidth="1"/>
    <col min="18" max="18" width="1" style="6" customWidth="1"/>
    <col min="19" max="19" width="9.140625" style="6" customWidth="1"/>
    <col min="20" max="16384" width="9.140625" style="6"/>
  </cols>
  <sheetData>
    <row r="1" spans="1:17" s="3" customFormat="1" ht="22.5" x14ac:dyDescent="0.25"/>
    <row r="2" spans="1:17" s="3" customFormat="1" ht="24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s="3" customFormat="1" ht="24" x14ac:dyDescent="0.25">
      <c r="A3" s="41" t="s">
        <v>169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s="3" customFormat="1" ht="24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s="3" customFormat="1" ht="22.5" x14ac:dyDescent="0.25"/>
    <row r="6" spans="1:17" s="3" customFormat="1" ht="24" x14ac:dyDescent="0.25">
      <c r="A6" s="38" t="s">
        <v>3</v>
      </c>
      <c r="C6" s="39" t="s">
        <v>171</v>
      </c>
      <c r="D6" s="39" t="s">
        <v>171</v>
      </c>
      <c r="E6" s="39" t="s">
        <v>171</v>
      </c>
      <c r="F6" s="39" t="s">
        <v>171</v>
      </c>
      <c r="G6" s="39" t="s">
        <v>171</v>
      </c>
      <c r="H6" s="39" t="s">
        <v>171</v>
      </c>
      <c r="I6" s="39" t="s">
        <v>171</v>
      </c>
      <c r="K6" s="39" t="s">
        <v>172</v>
      </c>
      <c r="L6" s="39" t="s">
        <v>172</v>
      </c>
      <c r="M6" s="39" t="s">
        <v>172</v>
      </c>
      <c r="N6" s="39" t="s">
        <v>172</v>
      </c>
      <c r="O6" s="39" t="s">
        <v>172</v>
      </c>
      <c r="P6" s="39" t="s">
        <v>172</v>
      </c>
      <c r="Q6" s="39" t="s">
        <v>172</v>
      </c>
    </row>
    <row r="7" spans="1:17" s="15" customFormat="1" ht="49.5" customHeight="1" x14ac:dyDescent="0.25">
      <c r="A7" s="39" t="s">
        <v>3</v>
      </c>
      <c r="C7" s="43" t="s">
        <v>7</v>
      </c>
      <c r="E7" s="43" t="s">
        <v>209</v>
      </c>
      <c r="G7" s="43" t="s">
        <v>210</v>
      </c>
      <c r="I7" s="43" t="s">
        <v>212</v>
      </c>
      <c r="K7" s="43" t="s">
        <v>7</v>
      </c>
      <c r="M7" s="43" t="s">
        <v>209</v>
      </c>
      <c r="O7" s="43" t="s">
        <v>210</v>
      </c>
      <c r="Q7" s="43" t="s">
        <v>237</v>
      </c>
    </row>
    <row r="8" spans="1:17" ht="21" x14ac:dyDescent="0.25">
      <c r="A8" s="12" t="s">
        <v>206</v>
      </c>
      <c r="C8" s="7">
        <v>0</v>
      </c>
      <c r="E8" s="7">
        <v>0</v>
      </c>
      <c r="G8" s="7">
        <v>0</v>
      </c>
      <c r="I8" s="7">
        <v>0</v>
      </c>
      <c r="K8" s="7">
        <v>1394767</v>
      </c>
      <c r="M8" s="7">
        <v>5096656921</v>
      </c>
      <c r="O8" s="25">
        <v>-5141023849</v>
      </c>
      <c r="Q8" s="25">
        <v>-44366928</v>
      </c>
    </row>
    <row r="9" spans="1:17" ht="21" x14ac:dyDescent="0.25">
      <c r="A9" s="12" t="s">
        <v>213</v>
      </c>
      <c r="C9" s="7">
        <v>0</v>
      </c>
      <c r="E9" s="7">
        <v>0</v>
      </c>
      <c r="G9" s="7">
        <v>0</v>
      </c>
      <c r="I9" s="7">
        <v>0</v>
      </c>
      <c r="K9" s="7">
        <v>74</v>
      </c>
      <c r="M9" s="7">
        <v>3063765</v>
      </c>
      <c r="O9" s="25">
        <v>-2082915</v>
      </c>
      <c r="Q9" s="25">
        <v>980850</v>
      </c>
    </row>
    <row r="10" spans="1:17" ht="21" x14ac:dyDescent="0.25">
      <c r="A10" s="12" t="s">
        <v>41</v>
      </c>
      <c r="C10" s="7">
        <v>0</v>
      </c>
      <c r="E10" s="7">
        <v>0</v>
      </c>
      <c r="G10" s="7">
        <v>0</v>
      </c>
      <c r="I10" s="7">
        <v>0</v>
      </c>
      <c r="K10" s="7">
        <v>123160</v>
      </c>
      <c r="M10" s="7">
        <v>2820656034</v>
      </c>
      <c r="O10" s="25">
        <v>-2874590557</v>
      </c>
      <c r="Q10" s="25">
        <v>-53934523</v>
      </c>
    </row>
    <row r="11" spans="1:17" ht="21" x14ac:dyDescent="0.25">
      <c r="A11" s="12" t="s">
        <v>46</v>
      </c>
      <c r="C11" s="7">
        <v>0</v>
      </c>
      <c r="E11" s="7">
        <v>0</v>
      </c>
      <c r="G11" s="7">
        <v>0</v>
      </c>
      <c r="I11" s="7">
        <v>0</v>
      </c>
      <c r="K11" s="7">
        <v>863513</v>
      </c>
      <c r="M11" s="7">
        <v>13733733873</v>
      </c>
      <c r="O11" s="25">
        <v>-11781848979</v>
      </c>
      <c r="Q11" s="25">
        <v>1951884894</v>
      </c>
    </row>
    <row r="12" spans="1:17" ht="21" x14ac:dyDescent="0.25">
      <c r="A12" s="12" t="s">
        <v>27</v>
      </c>
      <c r="C12" s="7">
        <v>0</v>
      </c>
      <c r="E12" s="7">
        <v>0</v>
      </c>
      <c r="G12" s="7">
        <v>0</v>
      </c>
      <c r="I12" s="7">
        <v>0</v>
      </c>
      <c r="K12" s="7">
        <v>1709810</v>
      </c>
      <c r="M12" s="7">
        <v>8962664688</v>
      </c>
      <c r="O12" s="25">
        <v>-7638387383</v>
      </c>
      <c r="Q12" s="25">
        <v>1324277305</v>
      </c>
    </row>
    <row r="13" spans="1:17" ht="21" x14ac:dyDescent="0.25">
      <c r="A13" s="12" t="s">
        <v>179</v>
      </c>
      <c r="C13" s="7">
        <v>0</v>
      </c>
      <c r="E13" s="7">
        <v>0</v>
      </c>
      <c r="G13" s="7">
        <v>0</v>
      </c>
      <c r="I13" s="7">
        <v>0</v>
      </c>
      <c r="K13" s="7">
        <v>1850000</v>
      </c>
      <c r="M13" s="7">
        <v>1850827300000</v>
      </c>
      <c r="O13" s="25">
        <v>-1846562350000</v>
      </c>
      <c r="Q13" s="25">
        <v>4264950000</v>
      </c>
    </row>
    <row r="14" spans="1:17" ht="21" x14ac:dyDescent="0.25">
      <c r="A14" s="12" t="s">
        <v>181</v>
      </c>
      <c r="C14" s="7">
        <v>0</v>
      </c>
      <c r="E14" s="7">
        <v>0</v>
      </c>
      <c r="G14" s="7">
        <v>0</v>
      </c>
      <c r="I14" s="7">
        <v>0</v>
      </c>
      <c r="K14" s="7">
        <v>575000</v>
      </c>
      <c r="M14" s="7">
        <v>574959995750</v>
      </c>
      <c r="O14" s="25">
        <v>-596306049935</v>
      </c>
      <c r="Q14" s="25">
        <v>-21346054185</v>
      </c>
    </row>
    <row r="15" spans="1:17" ht="21" x14ac:dyDescent="0.25">
      <c r="A15" s="12" t="s">
        <v>214</v>
      </c>
      <c r="C15" s="7">
        <v>0</v>
      </c>
      <c r="E15" s="7">
        <v>0</v>
      </c>
      <c r="G15" s="7">
        <v>0</v>
      </c>
      <c r="I15" s="7">
        <v>0</v>
      </c>
      <c r="K15" s="7">
        <v>100830</v>
      </c>
      <c r="M15" s="7">
        <v>176650121173</v>
      </c>
      <c r="O15" s="25">
        <v>-154044597450</v>
      </c>
      <c r="Q15" s="25">
        <v>22605523723</v>
      </c>
    </row>
    <row r="16" spans="1:17" ht="21" x14ac:dyDescent="0.25">
      <c r="A16" s="12" t="s">
        <v>94</v>
      </c>
      <c r="C16" s="7">
        <v>0</v>
      </c>
      <c r="E16" s="7">
        <v>0</v>
      </c>
      <c r="G16" s="7">
        <v>0</v>
      </c>
      <c r="I16" s="7">
        <v>0</v>
      </c>
      <c r="K16" s="7">
        <v>1850000</v>
      </c>
      <c r="M16" s="7">
        <v>1842790900000</v>
      </c>
      <c r="O16" s="25">
        <v>-1745869837561</v>
      </c>
      <c r="Q16" s="25">
        <v>96921062439</v>
      </c>
    </row>
    <row r="17" spans="1:17" ht="21" x14ac:dyDescent="0.25">
      <c r="A17" s="12" t="s">
        <v>183</v>
      </c>
      <c r="C17" s="7">
        <v>0</v>
      </c>
      <c r="E17" s="7">
        <v>0</v>
      </c>
      <c r="G17" s="7">
        <v>0</v>
      </c>
      <c r="I17" s="7">
        <v>0</v>
      </c>
      <c r="K17" s="7">
        <v>7500</v>
      </c>
      <c r="M17" s="7">
        <v>7500000000</v>
      </c>
      <c r="O17" s="25">
        <v>-7292428007</v>
      </c>
      <c r="Q17" s="25">
        <v>207571993</v>
      </c>
    </row>
    <row r="18" spans="1:17" s="5" customFormat="1" ht="21.75" thickBot="1" x14ac:dyDescent="0.3">
      <c r="C18" s="17">
        <f>SUM(C8:C17)</f>
        <v>0</v>
      </c>
      <c r="D18" s="16"/>
      <c r="E18" s="17">
        <f>SUM(E8:E17)</f>
        <v>0</v>
      </c>
      <c r="F18" s="16"/>
      <c r="G18" s="17">
        <f>SUM(G8:G17)</f>
        <v>0</v>
      </c>
      <c r="H18" s="16"/>
      <c r="I18" s="17">
        <f>SUM(I8:I17)</f>
        <v>0</v>
      </c>
      <c r="J18" s="16"/>
      <c r="K18" s="17">
        <f>SUM(K8:K17)</f>
        <v>8474654</v>
      </c>
      <c r="L18" s="16"/>
      <c r="M18" s="17">
        <f>SUM(M8:M17)</f>
        <v>4483345092204</v>
      </c>
      <c r="N18" s="16"/>
      <c r="O18" s="26">
        <f>SUM(O8:O17)</f>
        <v>-4377513196636</v>
      </c>
      <c r="P18" s="16"/>
      <c r="Q18" s="26">
        <f>SUM(Q8:Q17)</f>
        <v>105831895568</v>
      </c>
    </row>
    <row r="19" spans="1:17" ht="19.5" thickTop="1" x14ac:dyDescent="0.25"/>
  </sheetData>
  <sheetProtection algorithmName="SHA-512" hashValue="6yGuxFnqd3zKeW5O7u9BJVfTS5vt4+6sJpc6uwKzZwCTNVeWo/zZWyZia7i7VPC6bXI+a5oPODUsoWXzGh8DZw==" saltValue="WtrESWowhbDyyL86ZFm7Gw==" spinCount="100000" sheet="1" objects="1" scenarios="1" selectLockedCells="1" autoFilter="0" selectUnlockedCells="1"/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Sahar Sadat Akhlaghi</dc:creator>
  <cp:lastModifiedBy>Sahar Sadat Akhlaghi</cp:lastModifiedBy>
  <dcterms:created xsi:type="dcterms:W3CDTF">2022-12-24T07:38:40Z</dcterms:created>
  <dcterms:modified xsi:type="dcterms:W3CDTF">2022-12-31T12:30:25Z</dcterms:modified>
</cp:coreProperties>
</file>