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1465263\Desktop\گزارش پرتفو تیر1403\"/>
    </mc:Choice>
  </mc:AlternateContent>
  <xr:revisionPtr revIDLastSave="0" documentId="13_ncr:1_{2C3F02CA-D764-41D8-8B64-589263A3617A}" xr6:coauthVersionLast="47" xr6:coauthVersionMax="47" xr10:uidLastSave="{00000000-0000-0000-0000-000000000000}"/>
  <bookViews>
    <workbookView xWindow="-120" yWindow="-120" windowWidth="29040" windowHeight="15720" tabRatio="897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درآمد سپرده بانکی" sheetId="13" r:id="rId12"/>
    <sheet name="سایر درآمدها" sheetId="14" r:id="rId13"/>
    <sheet name="مبالغ تخصیصی اوراق" sheetId="22" r:id="rId14"/>
    <sheet name="درآمد سود سهام" sheetId="15" r:id="rId15"/>
    <sheet name="سود اوراق بهادار" sheetId="17" r:id="rId16"/>
    <sheet name="سود سپرده بانکی" sheetId="18" r:id="rId17"/>
    <sheet name="درآمد ناشی از فروش" sheetId="19" r:id="rId18"/>
    <sheet name="درآمد ناشی از تغییر قیمت اوراق" sheetId="21" r:id="rId19"/>
  </sheets>
  <externalReferences>
    <externalReference r:id="rId20"/>
  </externalReferences>
  <definedNames>
    <definedName name="_xlnm.Print_Area" localSheetId="4">اوراق!$A$1:$AM$29</definedName>
    <definedName name="_xlnm.Print_Area" localSheetId="2">'اوراق مشتقه'!$A$1:$AT$16</definedName>
    <definedName name="_xlnm.Print_Area" localSheetId="5">'تعدیل قیمت'!$A$1:$M$13</definedName>
    <definedName name="_xlnm.Print_Area" localSheetId="7">درآمد!$A$1:$K$13</definedName>
    <definedName name="_xlnm.Print_Area" localSheetId="11">'درآمد سپرده بانکی'!$A$1:$K$39</definedName>
    <definedName name="_xlnm.Print_Area" localSheetId="10">'درآمد سرمایه گذاری در اوراق به'!$A$1:$S$29</definedName>
    <definedName name="_xlnm.Print_Area" localSheetId="8">'درآمد سرمایه گذاری در سهام'!$A$1:$X$21</definedName>
    <definedName name="_xlnm.Print_Area" localSheetId="9">'درآمد سرمایه گذاری در صندوق'!$A$1:$X$13</definedName>
    <definedName name="_xlnm.Print_Area" localSheetId="14">'درآمد سود سهام'!$A$1:$T$14</definedName>
    <definedName name="_xlnm.Print_Area" localSheetId="18">'درآمد ناشی از تغییر قیمت اوراق'!$A$1:$S$41</definedName>
    <definedName name="_xlnm.Print_Area" localSheetId="17">'درآمد ناشی از فروش'!$A$1:$S$17</definedName>
    <definedName name="_xlnm.Print_Area" localSheetId="12">'سایر درآمدها'!$A$1:$G$10</definedName>
    <definedName name="_xlnm.Print_Area" localSheetId="6">سپرده!$A$1:$M$16</definedName>
    <definedName name="_xlnm.Print_Area" localSheetId="1">سهام!$A$1:$AC$20</definedName>
    <definedName name="_xlnm.Print_Area" localSheetId="15">'سود اوراق بهادار'!$A$1:$U$29</definedName>
    <definedName name="_xlnm.Print_Area" localSheetId="16">'سود سپرده بانکی'!$A$1:$N$14</definedName>
    <definedName name="_xlnm.Print_Area" localSheetId="0">'صورت وضعیت'!$A$1:$A$10</definedName>
    <definedName name="_xlnm.Print_Area" localSheetId="3">'واحدهای صندوق'!$A$1:$AB$13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9" i="17" l="1"/>
  <c r="R29" i="17"/>
  <c r="P29" i="17"/>
  <c r="N29" i="17"/>
  <c r="L29" i="17"/>
  <c r="J29" i="17"/>
  <c r="C14" i="18" l="1"/>
  <c r="E10" i="18"/>
  <c r="J13" i="8" l="1"/>
  <c r="F12" i="8"/>
  <c r="F11" i="8"/>
  <c r="F10" i="8"/>
  <c r="F9" i="8"/>
  <c r="F8" i="8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I8" i="21"/>
  <c r="Q9" i="21"/>
  <c r="Q10" i="2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Q32" i="21"/>
  <c r="Q33" i="21"/>
  <c r="Q34" i="21"/>
  <c r="Q35" i="21"/>
  <c r="Q36" i="21"/>
  <c r="Q37" i="21"/>
  <c r="Q38" i="21"/>
  <c r="Q39" i="21"/>
  <c r="Q40" i="21"/>
  <c r="Q8" i="21"/>
  <c r="M11" i="15"/>
  <c r="K14" i="15"/>
  <c r="I9" i="15"/>
  <c r="M9" i="15" s="1"/>
  <c r="I10" i="15"/>
  <c r="M10" i="15" s="1"/>
  <c r="I11" i="15"/>
  <c r="I12" i="15"/>
  <c r="M12" i="15" s="1"/>
  <c r="I13" i="15"/>
  <c r="M13" i="15" s="1"/>
  <c r="I8" i="15"/>
  <c r="M8" i="15" s="1"/>
  <c r="G14" i="15"/>
  <c r="E14" i="15"/>
  <c r="M14" i="15" l="1"/>
  <c r="F13" i="8"/>
  <c r="E8" i="22"/>
  <c r="A3" i="22"/>
  <c r="E9" i="22"/>
  <c r="A2" i="22"/>
  <c r="A1" i="22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8" i="13"/>
  <c r="F10" i="13"/>
  <c r="F11" i="13"/>
  <c r="F12" i="13"/>
  <c r="F20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9" i="13"/>
  <c r="L16" i="7" l="1"/>
  <c r="A3" i="3"/>
  <c r="A3" i="4" s="1"/>
  <c r="A2" i="3"/>
  <c r="A2" i="4" s="1"/>
  <c r="A1" i="3"/>
  <c r="A1" i="4" s="1"/>
</calcChain>
</file>

<file path=xl/sharedStrings.xml><?xml version="1.0" encoding="utf-8"?>
<sst xmlns="http://schemas.openxmlformats.org/spreadsheetml/2006/main" count="1022" uniqueCount="254">
  <si>
    <t>صندوق سرمایه‌گذاری تداوم اطمینان تمدن</t>
  </si>
  <si>
    <t>صورت وضعیت پرتفوی</t>
  </si>
  <si>
    <t>برای ماه منتهی به 1403/04/31</t>
  </si>
  <si>
    <t>-1</t>
  </si>
  <si>
    <t>سرمایه گذاری ها</t>
  </si>
  <si>
    <t>-1-1</t>
  </si>
  <si>
    <t>سرمایه گذاری در سهام و حق تقدم سهام</t>
  </si>
  <si>
    <t>1403/03/31</t>
  </si>
  <si>
    <t>تغییرات طی دوره</t>
  </si>
  <si>
    <t>1403/04/31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</si>
  <si>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</si>
  <si>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</si>
  <si>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</si>
  <si>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</si>
  <si>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</si>
  <si>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</si>
  <si>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</si>
  <si>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</si>
  <si>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</si>
  <si>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آتیه داده پرداز</t>
  </si>
  <si>
    <t>بانک‌اقتصادنوین‌</t>
  </si>
  <si>
    <t>پالایش نفت شیراز</t>
  </si>
  <si>
    <t>سایپا</t>
  </si>
  <si>
    <t>سرمایه گذاری تامین اجتماعی</t>
  </si>
  <si>
    <t>سرمایه گذاری خوارزمی</t>
  </si>
  <si>
    <t>سرمایه‌گذاری‌غدیر(هلدینگ‌</t>
  </si>
  <si>
    <t>صنایع پتروشیمی خلیج فارس</t>
  </si>
  <si>
    <t>فولاد  خوزستان</t>
  </si>
  <si>
    <t>ملی‌ صنایع‌ مس‌ ایران‌</t>
  </si>
  <si>
    <t>کشتیرانی جمهوری اسلامی ایران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</si>
  <si>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</si>
  <si>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</si>
  <si>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</si>
  <si>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</si>
  <si>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</si>
  <si>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</si>
  <si>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</si>
  <si>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فخوز-4433-03/06/21</t>
  </si>
  <si>
    <t>1403/06/21</t>
  </si>
  <si>
    <t>اختیارف ت وخارزم-2103-03/06/10</t>
  </si>
  <si>
    <t>1403/06/10</t>
  </si>
  <si>
    <t>اختیارف ت حکشتی-11013-03/06/24</t>
  </si>
  <si>
    <t>1403/06/24</t>
  </si>
  <si>
    <t>اختیارف ت ونوین-3515-03/06/19</t>
  </si>
  <si>
    <t>1403/06/19</t>
  </si>
  <si>
    <t>اختیارف ت شراز-17252-03/06/18</t>
  </si>
  <si>
    <t>1403/06/18</t>
  </si>
  <si>
    <t>اختیارف ت خساپا-3216-03/06/26</t>
  </si>
  <si>
    <t>1403/06/26</t>
  </si>
  <si>
    <t>اختیارف ت شستا-1506-03/06/27</t>
  </si>
  <si>
    <t>1403/06/27</t>
  </si>
  <si>
    <t>تعداد اوراق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</si>
  <si>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</si>
  <si>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</si>
  <si>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</si>
  <si>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</si>
  <si>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</si>
  <si>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</si>
  <si>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</si>
  <si>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ثروت ساز دیبا-سهام</t>
  </si>
  <si>
    <t>صندوق س.آرمان آتیه درخشان مس-س</t>
  </si>
  <si>
    <t>صندوق س.پشتوانه طلا تابان تمدن</t>
  </si>
  <si>
    <t>صندوق س.سهامی سپینود-س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</si>
  <si>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</si>
  <si>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</si>
  <si>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</si>
  <si>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</si>
  <si>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</si>
  <si>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</si>
  <si>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</si>
  <si>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</si>
  <si>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</si>
  <si>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 خزانه-م10بودجه00-031115</t>
  </si>
  <si>
    <t>بله</t>
  </si>
  <si>
    <t>1400/06/07</t>
  </si>
  <si>
    <t>1403/11/15</t>
  </si>
  <si>
    <t>اسناد خزانه-م1بودجه01-040326</t>
  </si>
  <si>
    <t>1401/02/26</t>
  </si>
  <si>
    <t>1404/03/26</t>
  </si>
  <si>
    <t>اسناد خزانه-م9بودجه00-031101</t>
  </si>
  <si>
    <t>1400/06/01</t>
  </si>
  <si>
    <t>1403/11/01</t>
  </si>
  <si>
    <t>اسنادخزانه-م1بودجه00-030821</t>
  </si>
  <si>
    <t>1400/02/22</t>
  </si>
  <si>
    <t>1403/08/21</t>
  </si>
  <si>
    <t>اسنادخزانه-م4بودجه00-030522</t>
  </si>
  <si>
    <t>1400/03/11</t>
  </si>
  <si>
    <t>1403/05/22</t>
  </si>
  <si>
    <t>اسنادخزانه-م6بودجه01-030814</t>
  </si>
  <si>
    <t>1401/12/10</t>
  </si>
  <si>
    <t>1403/08/14</t>
  </si>
  <si>
    <t>اسنادخزانه-م7بودجه00-030912</t>
  </si>
  <si>
    <t>1400/04/14</t>
  </si>
  <si>
    <t>1403/09/12</t>
  </si>
  <si>
    <t>اسنادخزانه-م8بودجه00-030919</t>
  </si>
  <si>
    <t>1400/06/16</t>
  </si>
  <si>
    <t>1403/09/19</t>
  </si>
  <si>
    <t>صکوک اجاره پارسیان-6ماهه16%</t>
  </si>
  <si>
    <t>1399/06/10</t>
  </si>
  <si>
    <t>صکوک اجاره فارس307- 3ماهه18%</t>
  </si>
  <si>
    <t>1399/07/13</t>
  </si>
  <si>
    <t>1403/07/13</t>
  </si>
  <si>
    <t>مرابحه سبحان انکولوژی060530</t>
  </si>
  <si>
    <t>1402/05/30</t>
  </si>
  <si>
    <t>1406/05/30</t>
  </si>
  <si>
    <t>مرابحه عام دولت131-ش.خ040410</t>
  </si>
  <si>
    <t>1402/05/10</t>
  </si>
  <si>
    <t>1404/04/07</t>
  </si>
  <si>
    <t>مرابحه عام دولت96-ش.خ030414</t>
  </si>
  <si>
    <t>1400/10/14</t>
  </si>
  <si>
    <t>1403/04/14</t>
  </si>
  <si>
    <t>مرابحه گلرنگ فرش بیدگل060224</t>
  </si>
  <si>
    <t>1403/02/24</t>
  </si>
  <si>
    <t>1406/02/24</t>
  </si>
  <si>
    <t>مرابحه گهردانه شرق 060715</t>
  </si>
  <si>
    <t>1402/07/15</t>
  </si>
  <si>
    <t>1406/07/15</t>
  </si>
  <si>
    <t>مرابحه کرمان موتور14030614</t>
  </si>
  <si>
    <t>1400/06/14</t>
  </si>
  <si>
    <t>1403/06/14</t>
  </si>
  <si>
    <t>مرابحه کرمان موتور14030915</t>
  </si>
  <si>
    <t>1400/09/15</t>
  </si>
  <si>
    <t>1403/09/15</t>
  </si>
  <si>
    <t>مشارکت ش اردبیل47-3ماهه18%</t>
  </si>
  <si>
    <t>1400/07/10</t>
  </si>
  <si>
    <t>1404/07/09</t>
  </si>
  <si>
    <t>مرابحه عام دولت 166-ش.خ050419</t>
  </si>
  <si>
    <t>1403/04/19</t>
  </si>
  <si>
    <t>1405/04/19</t>
  </si>
  <si>
    <t>اسنادخزانه-م5بودجه00-030626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</si>
  <si>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</si>
  <si>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</si>
  <si>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</si>
  <si>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</si>
  <si>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</si>
  <si>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</si>
  <si>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</si>
  <si>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</si>
  <si>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1.03%</t>
  </si>
  <si>
    <t>سایر</t>
  </si>
  <si>
    <t>0.77%</t>
  </si>
  <si>
    <t>1.23%</t>
  </si>
  <si>
    <t>2.58%</t>
  </si>
  <si>
    <t>-4-1</t>
  </si>
  <si>
    <t>سرمایه‌گذاری در  سپرده‌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</si>
  <si>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</si>
  <si>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</si>
  <si>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</si>
  <si>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</si>
  <si>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</si>
  <si>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</si>
  <si>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</si>
  <si>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</si>
  <si>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</si>
  <si>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</si>
  <si>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</si>
  <si>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</si>
  <si>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</si>
  <si>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</si>
  <si>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</si>
  <si>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</si>
  <si>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</si>
  <si>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</si>
  <si>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</si>
  <si>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</si>
  <si>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</si>
  <si>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</si>
  <si>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</si>
  <si>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</si>
  <si>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</si>
  <si>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</si>
  <si>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</si>
  <si>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فرآوری معدنی اپال کانی پارس</t>
  </si>
  <si>
    <t>-2-2</t>
  </si>
  <si>
    <t>درآمد سود صندوق</t>
  </si>
  <si>
    <t>-3-2</t>
  </si>
  <si>
    <t>عنوان</t>
  </si>
  <si>
    <t>درآمد سود اوراق</t>
  </si>
  <si>
    <t>مبالغ تخصیص یافته بابت خرید و نگهداری اوراق بهادار با درآمد ثابت (نرخ سود ترجیحی)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</si>
  <si>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</si>
  <si>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</si>
  <si>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</si>
  <si>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</si>
  <si>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مدیر صندوق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</si>
  <si>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</si>
  <si>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</si>
  <si>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</si>
  <si>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</si>
  <si>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</si>
  <si>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</si>
  <si>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</si>
  <si>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</si>
  <si>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</si>
  <si>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</si>
  <si>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</si>
  <si>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</si>
  <si>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</si>
  <si>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1403/04/13</t>
  </si>
  <si>
    <t>1403/01/28</t>
  </si>
  <si>
    <t>1403/04/30</t>
  </si>
  <si>
    <t>1403/02/19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</si>
  <si>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</si>
  <si>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</si>
  <si>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</si>
  <si>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</si>
  <si>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</si>
  <si>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</si>
  <si>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</si>
  <si>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</si>
  <si>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</si>
  <si>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</si>
  <si>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</si>
  <si>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</si>
  <si>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-</t>
  </si>
  <si>
    <t>سپرده</t>
  </si>
  <si>
    <t xml:space="preserve"> بانک تجارت</t>
  </si>
  <si>
    <t xml:space="preserve">بانک توسعه صادرات </t>
  </si>
  <si>
    <t xml:space="preserve"> بانک خاورمیانه دروس </t>
  </si>
  <si>
    <t xml:space="preserve"> بانک پاسارگاد شهید بهزادی </t>
  </si>
  <si>
    <t xml:space="preserve"> بانک صادرات میدان فرهنگ </t>
  </si>
  <si>
    <t xml:space="preserve"> بانک ملت بورس کالا </t>
  </si>
  <si>
    <t xml:space="preserve"> موسسه اعتباری ملل جنت آباد </t>
  </si>
  <si>
    <t>درآمد حاصل از سرمایه گذاری در واحدهای صندوق</t>
  </si>
  <si>
    <t>درآمد حاصل از سرمایه گذاری در اوراق بهادار با درآمد ثابت:</t>
  </si>
  <si>
    <t xml:space="preserve"> بانک تجارت </t>
  </si>
  <si>
    <t xml:space="preserve"> بانک خاورمیانه </t>
  </si>
  <si>
    <t xml:space="preserve"> بانک پاسارگاد </t>
  </si>
  <si>
    <t xml:space="preserve"> بانک صادرات </t>
  </si>
  <si>
    <t xml:space="preserve"> بانک ملت </t>
  </si>
  <si>
    <t xml:space="preserve"> بانک پاسارگاد</t>
  </si>
  <si>
    <t xml:space="preserve"> موسسه اعتباری ملل </t>
  </si>
  <si>
    <t>100</t>
  </si>
  <si>
    <t>بهای تمام شده اوراق (ریال)</t>
  </si>
  <si>
    <t>مبلغ شناسایی شده بابت قرارداد خرید و نگهداری اوراق بهادار (ریال)</t>
  </si>
  <si>
    <t xml:space="preserve">نرخ اسمی </t>
  </si>
  <si>
    <t>تامین سرمایه تمدن</t>
  </si>
  <si>
    <t>_</t>
  </si>
  <si>
    <t>نزیل سود بانک</t>
  </si>
  <si>
    <t>تنزیل سود سهام</t>
  </si>
  <si>
    <t xml:space="preserve">بانک تجارت </t>
  </si>
  <si>
    <t xml:space="preserve">بانک پاسارگاد </t>
  </si>
  <si>
    <t xml:space="preserve"> موسسه اعتباری ملل  </t>
  </si>
  <si>
    <t xml:space="preserve">موسسه اعتباری ملل  </t>
  </si>
  <si>
    <t xml:space="preserve">بانک صادرات  </t>
  </si>
  <si>
    <t xml:space="preserve">بانک تجارت  </t>
  </si>
  <si>
    <t>1400/11/11</t>
  </si>
  <si>
    <t>1401/11/10</t>
  </si>
  <si>
    <t>1400/10/27</t>
  </si>
  <si>
    <t>1400/10/16</t>
  </si>
  <si>
    <t>1403/01/08</t>
  </si>
  <si>
    <t>1401/10/19</t>
  </si>
  <si>
    <t>مختلف</t>
  </si>
  <si>
    <t>بدون تاریخ سررسید</t>
  </si>
  <si>
    <t>1405/01/08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</si>
</sst>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-_ر_ي_ا_ل_ ;_ * #,##0.00\-_ر_ي_ا_ل_ ;_ * &quot;-&quot;??_-_ر_ي_ا_ل_ ;_ @_ "/>
    <numFmt numFmtId="165" formatCode="#,###;\(#,###\);\-"/>
    <numFmt numFmtId="166" formatCode="0\.00%;\(0\.00%\);\-"/>
    <numFmt numFmtId="167" formatCode="0.\.00;\(0.\.00\);\-"/>
    <numFmt numFmtId="168" formatCode="#,##0_);\(#,##0\);\-"/>
    <numFmt numFmtId="169" formatCode="0.0%"/>
    <numFmt numFmtId="170" formatCode="#,##0_-;[Black]\(#,##0\)"/>
  </numFmts>
  <fonts count="27" x14ac:knownFonts="1">
    <font>
      <sz val="10"/>
      <color rgb="FF000000"/>
      <name val="Arial"/>
      <charset val="1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5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b/>
      <u/>
      <sz val="15"/>
      <color rgb="FF000000"/>
      <name val="B Nazanin"/>
      <charset val="178"/>
    </font>
    <font>
      <b/>
      <sz val="12"/>
      <color rgb="FF000000"/>
      <name val="B Zar"/>
      <charset val="178"/>
    </font>
    <font>
      <sz val="12"/>
      <color rgb="FF000000"/>
      <name val="B Zar"/>
      <charset val="178"/>
    </font>
    <font>
      <b/>
      <sz val="12"/>
      <name val="B Zar"/>
      <charset val="178"/>
    </font>
    <font>
      <b/>
      <sz val="11"/>
      <color rgb="FF000000"/>
      <name val="B Zar"/>
      <charset val="178"/>
    </font>
    <font>
      <sz val="11"/>
      <color theme="1"/>
      <name val="B Titr"/>
      <charset val="178"/>
    </font>
    <font>
      <b/>
      <sz val="11"/>
      <color rgb="FF000000"/>
      <name val="B Nazanin"/>
      <charset val="178"/>
    </font>
    <font>
      <b/>
      <sz val="11"/>
      <name val="B Titr"/>
      <charset val="178"/>
    </font>
    <font>
      <sz val="11"/>
      <color rgb="FF000000"/>
      <name val="B Nazanin"/>
      <charset val="178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B Titr"/>
      <charset val="178"/>
    </font>
    <font>
      <sz val="11"/>
      <name val="B Nazanin"/>
      <charset val="178"/>
    </font>
    <font>
      <sz val="10"/>
      <color rgb="FF000000"/>
      <name val="B Nazanin"/>
      <charset val="178"/>
    </font>
    <font>
      <sz val="10"/>
      <color rgb="FF000000"/>
      <name val="Arial"/>
      <family val="2"/>
    </font>
    <font>
      <b/>
      <sz val="12"/>
      <color theme="1"/>
      <name val="B Nazanin"/>
      <charset val="178"/>
    </font>
    <font>
      <b/>
      <sz val="12"/>
      <name val="B Nazanin"/>
      <charset val="178"/>
    </font>
    <font>
      <sz val="12"/>
      <color theme="1"/>
      <name val="B Nazanin"/>
      <charset val="178"/>
    </font>
    <font>
      <b/>
      <sz val="12"/>
      <name val="B Titr"/>
      <charset val="178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6" fillId="0" borderId="0" applyFont="0" applyFill="0" applyBorder="0" applyAlignment="0" applyProtection="0"/>
    <xf numFmtId="0" fontId="2" fillId="0" borderId="0"/>
    <xf numFmtId="0" fontId="1" fillId="0" borderId="0"/>
    <xf numFmtId="0" fontId="21" fillId="0" borderId="0"/>
    <xf numFmtId="9" fontId="21" fillId="0" borderId="0" applyFont="0" applyFill="0" applyBorder="0" applyAlignment="0" applyProtection="0"/>
  </cellStyleXfs>
  <cellXfs count="237"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Alignment="1">
      <alignment horizontal="left"/>
    </xf>
    <xf numFmtId="0" fontId="10" fillId="0" borderId="0" xfId="0" applyFont="1" applyFill="1" applyAlignment="1">
      <alignment horizontal="right" vertical="center"/>
    </xf>
    <xf numFmtId="0" fontId="9" fillId="0" borderId="2" xfId="0" applyFont="1" applyBorder="1" applyAlignment="1">
      <alignment horizontal="left"/>
    </xf>
    <xf numFmtId="0" fontId="8" fillId="0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9" fillId="0" borderId="2" xfId="0" applyNumberFormat="1" applyFont="1" applyFill="1" applyBorder="1" applyAlignment="1">
      <alignment horizontal="center" vertical="top"/>
    </xf>
    <xf numFmtId="4" fontId="9" fillId="0" borderId="2" xfId="0" applyNumberFormat="1" applyFont="1" applyFill="1" applyBorder="1" applyAlignment="1">
      <alignment horizontal="center" vertical="top"/>
    </xf>
    <xf numFmtId="3" fontId="9" fillId="0" borderId="0" xfId="0" applyNumberFormat="1" applyFont="1" applyFill="1" applyAlignment="1">
      <alignment horizontal="center" vertical="top"/>
    </xf>
    <xf numFmtId="4" fontId="9" fillId="0" borderId="0" xfId="0" applyNumberFormat="1" applyFont="1" applyFill="1" applyAlignment="1">
      <alignment horizontal="center" vertical="top"/>
    </xf>
    <xf numFmtId="0" fontId="9" fillId="0" borderId="0" xfId="0" applyFont="1" applyBorder="1" applyAlignment="1">
      <alignment horizontal="left"/>
    </xf>
    <xf numFmtId="3" fontId="9" fillId="0" borderId="4" xfId="0" applyNumberFormat="1" applyFont="1" applyFill="1" applyBorder="1" applyAlignment="1">
      <alignment horizontal="center" vertical="top"/>
    </xf>
    <xf numFmtId="3" fontId="9" fillId="0" borderId="0" xfId="0" applyNumberFormat="1" applyFont="1" applyFill="1" applyBorder="1" applyAlignment="1">
      <alignment horizontal="center" vertical="top"/>
    </xf>
    <xf numFmtId="4" fontId="9" fillId="0" borderId="4" xfId="0" applyNumberFormat="1" applyFont="1" applyFill="1" applyBorder="1" applyAlignment="1">
      <alignment horizontal="center" vertical="top"/>
    </xf>
    <xf numFmtId="3" fontId="8" fillId="0" borderId="5" xfId="0" applyNumberFormat="1" applyFont="1" applyFill="1" applyBorder="1" applyAlignment="1">
      <alignment horizontal="right" vertical="top"/>
    </xf>
    <xf numFmtId="0" fontId="8" fillId="0" borderId="0" xfId="0" applyFont="1" applyAlignment="1">
      <alignment horizontal="left"/>
    </xf>
    <xf numFmtId="3" fontId="8" fillId="0" borderId="0" xfId="0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center"/>
    </xf>
    <xf numFmtId="3" fontId="8" fillId="0" borderId="5" xfId="0" applyNumberFormat="1" applyFont="1" applyFill="1" applyBorder="1" applyAlignment="1">
      <alignment horizontal="center" vertical="top"/>
    </xf>
    <xf numFmtId="3" fontId="8" fillId="0" borderId="0" xfId="0" applyNumberFormat="1" applyFont="1" applyFill="1" applyBorder="1" applyAlignment="1">
      <alignment horizontal="right" vertical="top"/>
    </xf>
    <xf numFmtId="4" fontId="8" fillId="0" borderId="5" xfId="0" applyNumberFormat="1" applyFont="1" applyFill="1" applyBorder="1" applyAlignment="1">
      <alignment horizontal="center" vertical="top"/>
    </xf>
    <xf numFmtId="3" fontId="9" fillId="0" borderId="0" xfId="0" applyNumberFormat="1" applyFont="1" applyAlignment="1">
      <alignment horizontal="left"/>
    </xf>
    <xf numFmtId="10" fontId="9" fillId="0" borderId="0" xfId="0" applyNumberFormat="1" applyFont="1" applyAlignment="1">
      <alignment horizontal="left"/>
    </xf>
    <xf numFmtId="0" fontId="0" fillId="0" borderId="0" xfId="0" applyBorder="1" applyAlignment="1">
      <alignment horizontal="left"/>
    </xf>
    <xf numFmtId="0" fontId="13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/>
    </xf>
    <xf numFmtId="0" fontId="13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14" fillId="0" borderId="0" xfId="0" applyFont="1" applyFill="1" applyAlignment="1">
      <alignment horizontal="right" vertical="center"/>
    </xf>
    <xf numFmtId="0" fontId="14" fillId="0" borderId="0" xfId="0" applyFont="1" applyFill="1" applyAlignment="1">
      <alignment vertical="center"/>
    </xf>
    <xf numFmtId="3" fontId="5" fillId="0" borderId="0" xfId="0" applyNumberFormat="1" applyFont="1" applyFill="1" applyBorder="1" applyAlignment="1">
      <alignment horizontal="right" vertical="top"/>
    </xf>
    <xf numFmtId="0" fontId="16" fillId="0" borderId="0" xfId="0" applyFont="1" applyAlignment="1">
      <alignment horizontal="center"/>
    </xf>
    <xf numFmtId="3" fontId="15" fillId="0" borderId="2" xfId="0" applyNumberFormat="1" applyFont="1" applyFill="1" applyBorder="1" applyAlignment="1">
      <alignment horizontal="center" vertical="top"/>
    </xf>
    <xf numFmtId="3" fontId="15" fillId="0" borderId="0" xfId="0" applyNumberFormat="1" applyFont="1" applyFill="1" applyAlignment="1">
      <alignment horizontal="center" vertical="top"/>
    </xf>
    <xf numFmtId="3" fontId="15" fillId="0" borderId="4" xfId="0" applyNumberFormat="1" applyFont="1" applyFill="1" applyBorder="1" applyAlignment="1">
      <alignment horizontal="center" vertical="top"/>
    </xf>
    <xf numFmtId="3" fontId="13" fillId="0" borderId="5" xfId="0" applyNumberFormat="1" applyFont="1" applyFill="1" applyBorder="1" applyAlignment="1">
      <alignment horizontal="center" vertical="top"/>
    </xf>
    <xf numFmtId="0" fontId="17" fillId="0" borderId="0" xfId="0" applyFont="1" applyAlignment="1">
      <alignment horizontal="center"/>
    </xf>
    <xf numFmtId="3" fontId="13" fillId="0" borderId="0" xfId="0" applyNumberFormat="1" applyFont="1" applyFill="1" applyBorder="1" applyAlignment="1">
      <alignment horizontal="center" vertical="top"/>
    </xf>
    <xf numFmtId="4" fontId="13" fillId="0" borderId="5" xfId="0" applyNumberFormat="1" applyFont="1" applyFill="1" applyBorder="1" applyAlignment="1">
      <alignment horizontal="center" vertical="top"/>
    </xf>
    <xf numFmtId="3" fontId="15" fillId="0" borderId="0" xfId="0" applyNumberFormat="1" applyFont="1" applyFill="1" applyBorder="1" applyAlignment="1">
      <alignment horizontal="center" vertical="top"/>
    </xf>
    <xf numFmtId="165" fontId="15" fillId="0" borderId="0" xfId="0" applyNumberFormat="1" applyFont="1" applyFill="1" applyAlignment="1">
      <alignment horizontal="center" vertical="top"/>
    </xf>
    <xf numFmtId="3" fontId="0" fillId="0" borderId="0" xfId="0" applyNumberFormat="1" applyAlignment="1">
      <alignment horizontal="left"/>
    </xf>
    <xf numFmtId="10" fontId="0" fillId="0" borderId="0" xfId="0" applyNumberFormat="1" applyAlignment="1">
      <alignment horizontal="left"/>
    </xf>
    <xf numFmtId="4" fontId="13" fillId="0" borderId="6" xfId="0" applyNumberFormat="1" applyFont="1" applyFill="1" applyBorder="1" applyAlignment="1">
      <alignment horizontal="center" vertical="top"/>
    </xf>
    <xf numFmtId="0" fontId="17" fillId="0" borderId="0" xfId="0" applyFont="1" applyBorder="1" applyAlignment="1">
      <alignment horizontal="center"/>
    </xf>
    <xf numFmtId="0" fontId="14" fillId="0" borderId="0" xfId="0" applyFont="1" applyFill="1" applyAlignment="1">
      <alignment horizontal="right" vertical="center"/>
    </xf>
    <xf numFmtId="0" fontId="16" fillId="0" borderId="0" xfId="0" applyFont="1" applyAlignment="1">
      <alignment horizontal="left"/>
    </xf>
    <xf numFmtId="0" fontId="16" fillId="0" borderId="0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3" fontId="15" fillId="0" borderId="0" xfId="0" applyNumberFormat="1" applyFont="1" applyFill="1" applyBorder="1" applyAlignment="1">
      <alignment horizontal="right" vertical="top"/>
    </xf>
    <xf numFmtId="0" fontId="15" fillId="0" borderId="2" xfId="0" applyFont="1" applyFill="1" applyBorder="1" applyAlignment="1">
      <alignment horizontal="center" vertical="top"/>
    </xf>
    <xf numFmtId="4" fontId="15" fillId="0" borderId="2" xfId="0" applyNumberFormat="1" applyFont="1" applyFill="1" applyBorder="1" applyAlignment="1">
      <alignment horizontal="center" vertical="top"/>
    </xf>
    <xf numFmtId="0" fontId="15" fillId="0" borderId="0" xfId="0" applyFont="1" applyFill="1" applyAlignment="1">
      <alignment horizontal="center" vertical="top"/>
    </xf>
    <xf numFmtId="4" fontId="15" fillId="0" borderId="0" xfId="0" applyNumberFormat="1" applyFont="1" applyFill="1" applyAlignment="1">
      <alignment horizontal="center" vertical="top"/>
    </xf>
    <xf numFmtId="0" fontId="15" fillId="0" borderId="0" xfId="0" applyFont="1" applyFill="1" applyBorder="1" applyAlignment="1">
      <alignment horizontal="center" vertical="top"/>
    </xf>
    <xf numFmtId="4" fontId="15" fillId="0" borderId="0" xfId="0" applyNumberFormat="1" applyFont="1" applyFill="1" applyBorder="1" applyAlignment="1">
      <alignment horizontal="center" vertical="top"/>
    </xf>
    <xf numFmtId="4" fontId="15" fillId="0" borderId="4" xfId="0" applyNumberFormat="1" applyFont="1" applyFill="1" applyBorder="1" applyAlignment="1">
      <alignment horizontal="center" vertical="top"/>
    </xf>
    <xf numFmtId="0" fontId="17" fillId="0" borderId="2" xfId="0" applyFont="1" applyBorder="1" applyAlignment="1">
      <alignment horizontal="left"/>
    </xf>
    <xf numFmtId="0" fontId="15" fillId="0" borderId="0" xfId="0" applyNumberFormat="1" applyFont="1" applyFill="1" applyAlignment="1">
      <alignment horizontal="center" vertical="top"/>
    </xf>
    <xf numFmtId="166" fontId="19" fillId="0" borderId="0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3" fillId="0" borderId="1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3" fontId="13" fillId="2" borderId="6" xfId="0" applyNumberFormat="1" applyFont="1" applyFill="1" applyBorder="1" applyAlignment="1">
      <alignment horizontal="center" vertical="top"/>
    </xf>
    <xf numFmtId="49" fontId="15" fillId="0" borderId="0" xfId="0" applyNumberFormat="1" applyFont="1" applyFill="1" applyAlignment="1">
      <alignment horizontal="center" vertical="top"/>
    </xf>
    <xf numFmtId="0" fontId="15" fillId="0" borderId="2" xfId="0" applyNumberFormat="1" applyFont="1" applyFill="1" applyBorder="1" applyAlignment="1">
      <alignment horizontal="center" vertical="top"/>
    </xf>
    <xf numFmtId="49" fontId="13" fillId="0" borderId="5" xfId="0" applyNumberFormat="1" applyFont="1" applyFill="1" applyBorder="1" applyAlignment="1">
      <alignment horizontal="center" vertical="top"/>
    </xf>
    <xf numFmtId="0" fontId="15" fillId="0" borderId="0" xfId="0" applyNumberFormat="1" applyFont="1" applyFill="1" applyBorder="1" applyAlignment="1">
      <alignment horizontal="center" vertical="top"/>
    </xf>
    <xf numFmtId="3" fontId="5" fillId="0" borderId="4" xfId="0" applyNumberFormat="1" applyFont="1" applyFill="1" applyBorder="1" applyAlignment="1">
      <alignment horizontal="center" vertical="top"/>
    </xf>
    <xf numFmtId="3" fontId="4" fillId="0" borderId="5" xfId="0" applyNumberFormat="1" applyFont="1" applyFill="1" applyBorder="1" applyAlignment="1">
      <alignment horizontal="center" vertical="top"/>
    </xf>
    <xf numFmtId="3" fontId="15" fillId="0" borderId="5" xfId="0" applyNumberFormat="1" applyFont="1" applyFill="1" applyBorder="1" applyAlignment="1">
      <alignment horizontal="center" vertical="top"/>
    </xf>
    <xf numFmtId="165" fontId="15" fillId="0" borderId="0" xfId="0" applyNumberFormat="1" applyFont="1" applyFill="1" applyBorder="1" applyAlignment="1">
      <alignment horizontal="center" vertical="top"/>
    </xf>
    <xf numFmtId="0" fontId="13" fillId="0" borderId="3" xfId="0" applyFont="1" applyFill="1" applyBorder="1" applyAlignment="1">
      <alignment horizontal="center" vertical="center" wrapText="1"/>
    </xf>
    <xf numFmtId="167" fontId="15" fillId="0" borderId="0" xfId="0" applyNumberFormat="1" applyFont="1" applyFill="1" applyAlignment="1">
      <alignment horizontal="center" vertical="top"/>
    </xf>
    <xf numFmtId="4" fontId="0" fillId="0" borderId="0" xfId="0" applyNumberFormat="1" applyAlignment="1">
      <alignment horizontal="left"/>
    </xf>
    <xf numFmtId="3" fontId="5" fillId="0" borderId="0" xfId="0" applyNumberFormat="1" applyFont="1" applyFill="1" applyAlignment="1">
      <alignment horizontal="center" vertical="top"/>
    </xf>
    <xf numFmtId="4" fontId="5" fillId="0" borderId="0" xfId="0" applyNumberFormat="1" applyFont="1" applyFill="1" applyAlignment="1">
      <alignment horizontal="center" vertical="top"/>
    </xf>
    <xf numFmtId="0" fontId="13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center" vertical="top"/>
    </xf>
    <xf numFmtId="4" fontId="5" fillId="0" borderId="2" xfId="0" applyNumberFormat="1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right" vertical="top"/>
    </xf>
    <xf numFmtId="0" fontId="13" fillId="0" borderId="0" xfId="0" applyFont="1" applyFill="1" applyAlignment="1">
      <alignment horizontal="right" vertical="top"/>
    </xf>
    <xf numFmtId="0" fontId="13" fillId="0" borderId="0" xfId="0" applyFont="1" applyFill="1" applyBorder="1" applyAlignment="1">
      <alignment horizontal="center" vertical="center"/>
    </xf>
    <xf numFmtId="3" fontId="15" fillId="0" borderId="0" xfId="0" applyNumberFormat="1" applyFont="1" applyFill="1" applyAlignment="1">
      <alignment horizontal="center" vertical="top"/>
    </xf>
    <xf numFmtId="3" fontId="15" fillId="0" borderId="0" xfId="0" applyNumberFormat="1" applyFont="1" applyFill="1" applyBorder="1" applyAlignment="1">
      <alignment horizontal="center" vertical="top"/>
    </xf>
    <xf numFmtId="3" fontId="15" fillId="0" borderId="2" xfId="0" applyNumberFormat="1" applyFont="1" applyFill="1" applyBorder="1" applyAlignment="1">
      <alignment horizontal="center" vertical="top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right" vertical="center"/>
    </xf>
    <xf numFmtId="165" fontId="15" fillId="0" borderId="0" xfId="0" applyNumberFormat="1" applyFont="1" applyFill="1" applyAlignment="1">
      <alignment horizontal="center" vertical="top"/>
    </xf>
    <xf numFmtId="0" fontId="4" fillId="0" borderId="3" xfId="0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top"/>
    </xf>
    <xf numFmtId="3" fontId="5" fillId="0" borderId="5" xfId="0" applyNumberFormat="1" applyFont="1" applyFill="1" applyBorder="1" applyAlignment="1">
      <alignment horizontal="center" vertical="top"/>
    </xf>
    <xf numFmtId="165" fontId="15" fillId="0" borderId="2" xfId="0" applyNumberFormat="1" applyFont="1" applyFill="1" applyBorder="1" applyAlignment="1">
      <alignment horizontal="center" vertical="top"/>
    </xf>
    <xf numFmtId="165" fontId="15" fillId="0" borderId="4" xfId="0" applyNumberFormat="1" applyFont="1" applyFill="1" applyBorder="1" applyAlignment="1">
      <alignment horizontal="center" vertical="top"/>
    </xf>
    <xf numFmtId="0" fontId="20" fillId="0" borderId="0" xfId="0" applyFont="1" applyAlignment="1">
      <alignment horizontal="left"/>
    </xf>
    <xf numFmtId="165" fontId="13" fillId="0" borderId="5" xfId="0" applyNumberFormat="1" applyFont="1" applyFill="1" applyBorder="1" applyAlignment="1">
      <alignment horizontal="center" vertical="top"/>
    </xf>
    <xf numFmtId="3" fontId="15" fillId="0" borderId="0" xfId="0" applyNumberFormat="1" applyFont="1" applyFill="1" applyAlignment="1">
      <alignment horizontal="center" vertical="center"/>
    </xf>
    <xf numFmtId="168" fontId="19" fillId="0" borderId="0" xfId="0" applyNumberFormat="1" applyFont="1" applyFill="1" applyBorder="1" applyAlignment="1">
      <alignment horizontal="center" vertical="center"/>
    </xf>
    <xf numFmtId="3" fontId="15" fillId="0" borderId="0" xfId="0" applyNumberFormat="1" applyFont="1" applyFill="1" applyAlignment="1">
      <alignment vertical="center"/>
    </xf>
    <xf numFmtId="3" fontId="15" fillId="0" borderId="2" xfId="0" applyNumberFormat="1" applyFont="1" applyFill="1" applyBorder="1" applyAlignment="1">
      <alignment vertical="center"/>
    </xf>
    <xf numFmtId="3" fontId="15" fillId="0" borderId="0" xfId="0" applyNumberFormat="1" applyFont="1" applyFill="1" applyBorder="1" applyAlignment="1">
      <alignment vertical="center"/>
    </xf>
    <xf numFmtId="4" fontId="5" fillId="0" borderId="0" xfId="0" applyNumberFormat="1" applyFont="1" applyFill="1" applyBorder="1" applyAlignment="1">
      <alignment horizontal="center" vertical="top"/>
    </xf>
    <xf numFmtId="0" fontId="13" fillId="0" borderId="5" xfId="0" applyNumberFormat="1" applyFont="1" applyFill="1" applyBorder="1" applyAlignment="1">
      <alignment horizontal="center" vertical="top"/>
    </xf>
    <xf numFmtId="3" fontId="16" fillId="0" borderId="0" xfId="0" applyNumberFormat="1" applyFont="1" applyAlignment="1">
      <alignment horizontal="left"/>
    </xf>
    <xf numFmtId="3" fontId="13" fillId="0" borderId="5" xfId="0" applyNumberFormat="1" applyFont="1" applyFill="1" applyBorder="1" applyAlignment="1">
      <alignment horizontal="right" vertical="top"/>
    </xf>
    <xf numFmtId="0" fontId="21" fillId="0" borderId="0" xfId="4" applyAlignment="1">
      <alignment horizontal="left"/>
    </xf>
    <xf numFmtId="165" fontId="22" fillId="0" borderId="9" xfId="3" applyNumberFormat="1" applyFont="1" applyFill="1" applyBorder="1" applyAlignment="1">
      <alignment horizontal="center" vertical="center" wrapText="1" readingOrder="2"/>
    </xf>
    <xf numFmtId="165" fontId="22" fillId="0" borderId="10" xfId="3" applyNumberFormat="1" applyFont="1" applyFill="1" applyBorder="1" applyAlignment="1">
      <alignment horizontal="center" vertical="center" wrapText="1" readingOrder="2"/>
    </xf>
    <xf numFmtId="165" fontId="22" fillId="0" borderId="11" xfId="3" applyNumberFormat="1" applyFont="1" applyFill="1" applyBorder="1" applyAlignment="1">
      <alignment horizontal="center" vertical="center" wrapText="1" readingOrder="2"/>
    </xf>
    <xf numFmtId="165" fontId="24" fillId="0" borderId="12" xfId="3" applyNumberFormat="1" applyFont="1" applyFill="1" applyBorder="1" applyAlignment="1">
      <alignment horizontal="center" vertical="center" wrapText="1" readingOrder="2"/>
    </xf>
    <xf numFmtId="165" fontId="24" fillId="0" borderId="13" xfId="3" applyNumberFormat="1" applyFont="1" applyFill="1" applyBorder="1" applyAlignment="1">
      <alignment horizontal="center" vertical="center" wrapText="1" readingOrder="2"/>
    </xf>
    <xf numFmtId="9" fontId="24" fillId="0" borderId="13" xfId="5" applyNumberFormat="1" applyFont="1" applyFill="1" applyBorder="1" applyAlignment="1">
      <alignment horizontal="center" vertical="center" wrapText="1" readingOrder="2"/>
    </xf>
    <xf numFmtId="165" fontId="24" fillId="0" borderId="0" xfId="3" applyNumberFormat="1" applyFont="1" applyFill="1" applyBorder="1" applyAlignment="1">
      <alignment horizontal="center" vertical="center" wrapText="1" readingOrder="2"/>
    </xf>
    <xf numFmtId="9" fontId="24" fillId="0" borderId="0" xfId="5" applyNumberFormat="1" applyFont="1" applyFill="1" applyBorder="1" applyAlignment="1">
      <alignment horizontal="center" vertical="center" wrapText="1" readingOrder="2"/>
    </xf>
    <xf numFmtId="169" fontId="24" fillId="0" borderId="0" xfId="5" applyNumberFormat="1" applyFont="1" applyFill="1" applyBorder="1" applyAlignment="1">
      <alignment horizontal="center" vertical="center" wrapText="1" readingOrder="2"/>
    </xf>
    <xf numFmtId="165" fontId="22" fillId="0" borderId="14" xfId="3" applyNumberFormat="1" applyFont="1" applyFill="1" applyBorder="1" applyAlignment="1">
      <alignment horizontal="center" wrapText="1" readingOrder="2"/>
    </xf>
    <xf numFmtId="169" fontId="24" fillId="0" borderId="14" xfId="5" applyNumberFormat="1" applyFont="1" applyFill="1" applyBorder="1" applyAlignment="1">
      <alignment horizontal="center" wrapText="1" readingOrder="2"/>
    </xf>
    <xf numFmtId="3" fontId="13" fillId="0" borderId="6" xfId="0" applyNumberFormat="1" applyFont="1" applyFill="1" applyBorder="1" applyAlignment="1">
      <alignment horizontal="center" vertical="top"/>
    </xf>
    <xf numFmtId="165" fontId="0" fillId="0" borderId="0" xfId="0" applyNumberFormat="1" applyAlignment="1">
      <alignment horizontal="left"/>
    </xf>
    <xf numFmtId="165" fontId="13" fillId="0" borderId="6" xfId="0" applyNumberFormat="1" applyFont="1" applyFill="1" applyBorder="1" applyAlignment="1">
      <alignment horizontal="center" vertical="top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/>
    </xf>
    <xf numFmtId="0" fontId="13" fillId="0" borderId="7" xfId="0" applyFont="1" applyFill="1" applyBorder="1" applyAlignment="1">
      <alignment horizontal="center" vertical="center" wrapText="1"/>
    </xf>
    <xf numFmtId="3" fontId="15" fillId="0" borderId="6" xfId="0" applyNumberFormat="1" applyFont="1" applyFill="1" applyBorder="1" applyAlignment="1">
      <alignment horizontal="center" vertical="top"/>
    </xf>
    <xf numFmtId="170" fontId="19" fillId="0" borderId="0" xfId="0" applyNumberFormat="1" applyFont="1" applyFill="1" applyAlignment="1">
      <alignment horizontal="center" vertical="center"/>
    </xf>
    <xf numFmtId="0" fontId="13" fillId="0" borderId="16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left"/>
    </xf>
    <xf numFmtId="0" fontId="13" fillId="0" borderId="17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65" fontId="13" fillId="0" borderId="6" xfId="0" applyNumberFormat="1" applyFont="1" applyBorder="1" applyAlignment="1">
      <alignment horizontal="left"/>
    </xf>
    <xf numFmtId="3" fontId="13" fillId="0" borderId="0" xfId="0" applyNumberFormat="1" applyFont="1" applyFill="1" applyBorder="1" applyAlignment="1">
      <alignment horizontal="right" vertical="top"/>
    </xf>
    <xf numFmtId="0" fontId="4" fillId="0" borderId="6" xfId="0" applyNumberFormat="1" applyFont="1" applyFill="1" applyBorder="1" applyAlignment="1">
      <alignment horizontal="center" vertical="top"/>
    </xf>
    <xf numFmtId="0" fontId="5" fillId="0" borderId="0" xfId="0" applyNumberFormat="1" applyFont="1" applyFill="1" applyBorder="1" applyAlignment="1">
      <alignment horizontal="center" vertical="top"/>
    </xf>
    <xf numFmtId="49" fontId="4" fillId="0" borderId="6" xfId="0" applyNumberFormat="1" applyFont="1" applyFill="1" applyBorder="1" applyAlignment="1">
      <alignment horizontal="center" vertical="top"/>
    </xf>
    <xf numFmtId="0" fontId="13" fillId="2" borderId="0" xfId="0" applyFont="1" applyFill="1" applyAlignment="1">
      <alignment horizontal="right" vertical="top"/>
    </xf>
    <xf numFmtId="0" fontId="16" fillId="2" borderId="0" xfId="0" applyFont="1" applyFill="1" applyAlignment="1">
      <alignment horizontal="left"/>
    </xf>
    <xf numFmtId="3" fontId="15" fillId="2" borderId="2" xfId="0" applyNumberFormat="1" applyFont="1" applyFill="1" applyBorder="1" applyAlignment="1">
      <alignment horizontal="center" vertical="top"/>
    </xf>
    <xf numFmtId="3" fontId="15" fillId="2" borderId="0" xfId="0" applyNumberFormat="1" applyFont="1" applyFill="1" applyBorder="1" applyAlignment="1">
      <alignment horizontal="center" vertical="top"/>
    </xf>
    <xf numFmtId="0" fontId="16" fillId="2" borderId="0" xfId="0" applyFont="1" applyFill="1" applyAlignment="1">
      <alignment horizontal="center"/>
    </xf>
    <xf numFmtId="0" fontId="0" fillId="2" borderId="0" xfId="0" applyFill="1" applyAlignment="1">
      <alignment horizontal="left"/>
    </xf>
    <xf numFmtId="3" fontId="15" fillId="2" borderId="0" xfId="0" applyNumberFormat="1" applyFont="1" applyFill="1" applyAlignment="1">
      <alignment horizontal="center" vertical="top"/>
    </xf>
    <xf numFmtId="170" fontId="19" fillId="2" borderId="0" xfId="0" applyNumberFormat="1" applyFont="1" applyFill="1" applyAlignment="1">
      <alignment horizontal="center" vertical="center"/>
    </xf>
    <xf numFmtId="0" fontId="15" fillId="2" borderId="2" xfId="0" applyNumberFormat="1" applyFont="1" applyFill="1" applyBorder="1" applyAlignment="1">
      <alignment horizontal="center" vertical="top"/>
    </xf>
    <xf numFmtId="10" fontId="0" fillId="2" borderId="0" xfId="0" applyNumberFormat="1" applyFill="1" applyAlignment="1">
      <alignment horizontal="left"/>
    </xf>
    <xf numFmtId="49" fontId="15" fillId="2" borderId="0" xfId="0" applyNumberFormat="1" applyFont="1" applyFill="1" applyAlignment="1">
      <alignment horizontal="center" vertical="top"/>
    </xf>
    <xf numFmtId="0" fontId="15" fillId="2" borderId="0" xfId="0" applyNumberFormat="1" applyFont="1" applyFill="1" applyAlignment="1">
      <alignment horizontal="center" vertical="top"/>
    </xf>
    <xf numFmtId="0" fontId="13" fillId="0" borderId="0" xfId="0" applyFont="1" applyFill="1" applyAlignment="1">
      <alignment horizontal="right" vertical="top"/>
    </xf>
    <xf numFmtId="0" fontId="13" fillId="0" borderId="0" xfId="0" applyFont="1" applyFill="1" applyBorder="1" applyAlignment="1">
      <alignment horizontal="right" vertical="top"/>
    </xf>
    <xf numFmtId="3" fontId="15" fillId="0" borderId="0" xfId="0" applyNumberFormat="1" applyFont="1" applyFill="1" applyAlignment="1">
      <alignment horizontal="center" vertical="top"/>
    </xf>
    <xf numFmtId="3" fontId="15" fillId="0" borderId="0" xfId="0" applyNumberFormat="1" applyFont="1" applyFill="1" applyBorder="1" applyAlignment="1">
      <alignment horizontal="center" vertical="top"/>
    </xf>
    <xf numFmtId="3" fontId="15" fillId="0" borderId="0" xfId="0" applyNumberFormat="1" applyFont="1" applyFill="1" applyBorder="1" applyAlignment="1">
      <alignment horizontal="center" vertical="top"/>
    </xf>
    <xf numFmtId="0" fontId="19" fillId="0" borderId="0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0" fontId="9" fillId="0" borderId="2" xfId="0" applyFont="1" applyFill="1" applyBorder="1" applyAlignment="1">
      <alignment horizontal="right" vertical="top"/>
    </xf>
    <xf numFmtId="3" fontId="9" fillId="0" borderId="2" xfId="0" applyNumberFormat="1" applyFont="1" applyFill="1" applyBorder="1" applyAlignment="1">
      <alignment horizontal="center" vertical="top"/>
    </xf>
    <xf numFmtId="0" fontId="9" fillId="0" borderId="0" xfId="0" applyFont="1" applyFill="1" applyAlignment="1">
      <alignment horizontal="right" vertical="top"/>
    </xf>
    <xf numFmtId="3" fontId="9" fillId="0" borderId="0" xfId="0" applyNumberFormat="1" applyFont="1" applyFill="1" applyAlignment="1">
      <alignment horizontal="center" vertical="top"/>
    </xf>
    <xf numFmtId="3" fontId="9" fillId="0" borderId="0" xfId="0" applyNumberFormat="1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Fill="1" applyBorder="1" applyAlignment="1">
      <alignment horizontal="right" vertical="top"/>
    </xf>
    <xf numFmtId="0" fontId="12" fillId="0" borderId="0" xfId="2" applyFont="1" applyAlignment="1">
      <alignment horizontal="right" vertical="center" readingOrder="2"/>
    </xf>
    <xf numFmtId="3" fontId="5" fillId="0" borderId="2" xfId="0" applyNumberFormat="1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/>
    </xf>
    <xf numFmtId="4" fontId="5" fillId="0" borderId="2" xfId="0" applyNumberFormat="1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4" fontId="5" fillId="0" borderId="0" xfId="0" applyNumberFormat="1" applyFont="1" applyFill="1" applyAlignment="1">
      <alignment horizontal="center" vertical="top"/>
    </xf>
    <xf numFmtId="0" fontId="13" fillId="0" borderId="0" xfId="0" applyFont="1" applyFill="1" applyAlignment="1">
      <alignment horizontal="right" vertical="top"/>
    </xf>
    <xf numFmtId="0" fontId="13" fillId="0" borderId="0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3" fontId="15" fillId="0" borderId="0" xfId="0" applyNumberFormat="1" applyFont="1" applyFill="1" applyAlignment="1">
      <alignment horizontal="center" vertical="top"/>
    </xf>
    <xf numFmtId="3" fontId="15" fillId="0" borderId="0" xfId="0" applyNumberFormat="1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center"/>
    </xf>
    <xf numFmtId="3" fontId="15" fillId="0" borderId="2" xfId="0" applyNumberFormat="1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164" fontId="18" fillId="0" borderId="0" xfId="1" applyFont="1" applyFill="1" applyAlignment="1">
      <alignment horizontal="right" vertical="center"/>
    </xf>
    <xf numFmtId="0" fontId="13" fillId="0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right" vertical="center"/>
    </xf>
    <xf numFmtId="0" fontId="13" fillId="2" borderId="0" xfId="0" applyFont="1" applyFill="1" applyAlignment="1">
      <alignment horizontal="right" vertical="top"/>
    </xf>
    <xf numFmtId="0" fontId="13" fillId="2" borderId="0" xfId="0" applyFont="1" applyFill="1" applyBorder="1" applyAlignment="1">
      <alignment horizontal="right" vertical="top"/>
    </xf>
    <xf numFmtId="0" fontId="13" fillId="2" borderId="2" xfId="0" applyFont="1" applyFill="1" applyBorder="1" applyAlignment="1">
      <alignment horizontal="right" vertical="top"/>
    </xf>
    <xf numFmtId="0" fontId="1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65" fontId="15" fillId="0" borderId="0" xfId="0" applyNumberFormat="1" applyFont="1" applyFill="1" applyAlignment="1">
      <alignment horizontal="center" vertical="top"/>
    </xf>
    <xf numFmtId="165" fontId="15" fillId="0" borderId="2" xfId="0" applyNumberFormat="1" applyFont="1" applyFill="1" applyBorder="1" applyAlignment="1">
      <alignment horizontal="center" vertical="top"/>
    </xf>
    <xf numFmtId="165" fontId="22" fillId="0" borderId="0" xfId="3" applyNumberFormat="1" applyFont="1" applyFill="1" applyAlignment="1">
      <alignment horizontal="center" vertical="center"/>
    </xf>
    <xf numFmtId="165" fontId="23" fillId="0" borderId="0" xfId="3" applyNumberFormat="1" applyFont="1" applyFill="1" applyAlignment="1">
      <alignment horizontal="right" vertical="center" readingOrder="2"/>
    </xf>
    <xf numFmtId="165" fontId="24" fillId="0" borderId="0" xfId="3" applyNumberFormat="1" applyFont="1" applyFill="1" applyAlignment="1">
      <alignment horizontal="right" vertical="center" readingOrder="2"/>
    </xf>
    <xf numFmtId="0" fontId="25" fillId="0" borderId="0" xfId="0" applyFont="1" applyFill="1" applyAlignment="1">
      <alignment horizontal="right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3" fontId="15" fillId="0" borderId="4" xfId="0" applyNumberFormat="1" applyFont="1" applyFill="1" applyBorder="1" applyAlignment="1">
      <alignment horizontal="center" vertical="top"/>
    </xf>
    <xf numFmtId="3" fontId="13" fillId="0" borderId="5" xfId="0" applyNumberFormat="1" applyFont="1" applyFill="1" applyBorder="1" applyAlignment="1">
      <alignment horizontal="center" vertical="top"/>
    </xf>
    <xf numFmtId="3" fontId="13" fillId="0" borderId="0" xfId="0" applyNumberFormat="1" applyFont="1" applyFill="1" applyBorder="1" applyAlignment="1">
      <alignment horizontal="right" vertical="top"/>
    </xf>
    <xf numFmtId="3" fontId="13" fillId="0" borderId="5" xfId="0" applyNumberFormat="1" applyFont="1" applyFill="1" applyBorder="1" applyAlignment="1">
      <alignment horizontal="right" vertical="top"/>
    </xf>
  </cellXfs>
  <cellStyles count="6">
    <cellStyle name="Comma" xfId="1" builtinId="3"/>
    <cellStyle name="Normal" xfId="0" builtinId="0"/>
    <cellStyle name="Normal 2 2" xfId="3" xr:uid="{00000000-0005-0000-0000-000002000000}"/>
    <cellStyle name="Normal 3" xfId="2" xr:uid="{00000000-0005-0000-0000-000003000000}"/>
    <cellStyle name="Normal 5" xfId="4" xr:uid="{00000000-0005-0000-0000-000004000000}"/>
    <cellStyle name="Percent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11465263/Desktop/&#1711;&#1586;&#1575;&#1585;&#1588;%20&#1662;&#1585;&#1578;&#1601;&#1608;%20&#1582;&#1585;&#1583;&#1575;&#1583;1403/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صفحه اول"/>
      <sheetName val="سهام"/>
      <sheetName val="واحدهای صندوق"/>
      <sheetName val="تبعی"/>
      <sheetName val="سپرده"/>
      <sheetName val="اوراق مشارکت"/>
      <sheetName val="تعدیل قیمت"/>
      <sheetName val="جمع درآمدها"/>
      <sheetName val="سرمایه‌گذاری در سهام"/>
      <sheetName val="سرمایه گذاری در صندوق "/>
      <sheetName val="سرمایه‌گذاری در اوراق بهادار"/>
      <sheetName val="درآمد سپرده بانکی"/>
      <sheetName val="سایر درآمدها"/>
      <sheetName val="درآمد سود سهام"/>
      <sheetName val="سود اوراق بهادار و سپرده بانکی"/>
      <sheetName val="مبالغ تخصیصی اوراق "/>
      <sheetName val="سود سپرده بانکی"/>
      <sheetName val="درآمد ناشی از تغییر قیمت اوراق"/>
      <sheetName val="درآمد ناشی از فرو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">
          <cell r="A2" t="str">
            <v>صندوق سرمایه‌گذاری تداوم اطمینان تمدن</v>
          </cell>
        </row>
        <row r="3">
          <cell r="A3" t="str">
            <v>صورت وضعیت درآمدها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A5:D9"/>
  <sheetViews>
    <sheetView rightToLeft="1" tabSelected="1" view="pageBreakPreview" zoomScale="118" zoomScaleNormal="100" zoomScaleSheetLayoutView="118" workbookViewId="0">
      <selection activeCell="A8" sqref="A8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5" spans="1:4" ht="31.5" customHeight="1" x14ac:dyDescent="0.2">
      <c r="A5" s="4" t="s">
        <v>0</v>
      </c>
      <c r="B5" s="3"/>
      <c r="C5" s="3"/>
    </row>
    <row r="6" spans="1:4" ht="33" customHeight="1" x14ac:dyDescent="0.2">
      <c r="A6" s="4" t="s">
        <v>1</v>
      </c>
      <c r="C6" s="3"/>
      <c r="D6" s="3"/>
    </row>
    <row r="7" spans="1:4" ht="36.75" customHeight="1" x14ac:dyDescent="0.2">
      <c r="A7" s="4" t="s">
        <v>2</v>
      </c>
      <c r="B7" s="3"/>
      <c r="C7" s="3"/>
      <c r="D7" s="3"/>
    </row>
    <row r="8" spans="1:4" ht="25.5" x14ac:dyDescent="0.2">
      <c r="A8" s="4"/>
      <c r="B8" s="3"/>
      <c r="C8" s="3"/>
      <c r="D8" s="3"/>
    </row>
    <row r="9" spans="1:4" ht="25.5" x14ac:dyDescent="0.2">
      <c r="B9" s="168"/>
      <c r="C9" s="168"/>
      <c r="D9" s="168"/>
    </row>
  </sheetData>
  <sheetProtection algorithmName="SHA-512" hashValue="8F3wQ1Ck1APo1JsYktMI0EZ9/Yp/38TH1AwahvlI7ZjXOT1mMowjJl3njSbLSJgINdcvBTLQa6JA/nKgaZdGqw==" saltValue="sazQEOmczmJhGMlLqSjGGA==" spinCount="100000" sheet="1" objects="1" scenarios="1" selectLockedCells="1" autoFilter="0" selectUnlockedCells="1"/>
  <mergeCells count="1">
    <mergeCell ref="B9:D9"/>
  </mergeCells>
  <pageMargins left="0.39" right="0.39" top="0.39" bottom="0.39" header="0" footer="0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 tint="0.39997558519241921"/>
    <pageSetUpPr fitToPage="1"/>
  </sheetPr>
  <dimension ref="A1:W13"/>
  <sheetViews>
    <sheetView rightToLeft="1" view="pageBreakPreview" zoomScale="91" zoomScaleNormal="100" zoomScaleSheetLayoutView="91" workbookViewId="0">
      <selection activeCell="A7" sqref="A7:B8"/>
    </sheetView>
  </sheetViews>
  <sheetFormatPr defaultRowHeight="12.75" x14ac:dyDescent="0.2"/>
  <cols>
    <col min="1" max="1" width="5.140625" customWidth="1"/>
    <col min="2" max="2" width="26.140625" customWidth="1"/>
    <col min="3" max="3" width="1.28515625" customWidth="1"/>
    <col min="4" max="4" width="15.85546875" customWidth="1"/>
    <col min="5" max="5" width="1.28515625" customWidth="1"/>
    <col min="6" max="6" width="15" customWidth="1"/>
    <col min="7" max="7" width="1.28515625" customWidth="1"/>
    <col min="8" max="8" width="13" customWidth="1"/>
    <col min="9" max="9" width="1.28515625" customWidth="1"/>
    <col min="10" max="10" width="13.85546875" bestFit="1" customWidth="1"/>
    <col min="11" max="11" width="1.28515625" customWidth="1"/>
    <col min="12" max="12" width="12.85546875" customWidth="1"/>
    <col min="13" max="13" width="1.28515625" customWidth="1"/>
    <col min="14" max="14" width="15.140625" customWidth="1"/>
    <col min="15" max="15" width="1.140625" customWidth="1"/>
    <col min="16" max="16" width="0.140625" customWidth="1"/>
    <col min="17" max="17" width="15" customWidth="1"/>
    <col min="18" max="18" width="1.28515625" customWidth="1"/>
    <col min="19" max="19" width="13.5703125" bestFit="1" customWidth="1"/>
    <col min="20" max="20" width="1.28515625" customWidth="1"/>
    <col min="21" max="21" width="13" customWidth="1"/>
    <col min="22" max="22" width="0.85546875" customWidth="1"/>
    <col min="23" max="23" width="11.5703125" customWidth="1"/>
    <col min="24" max="24" width="0.28515625" customWidth="1"/>
  </cols>
  <sheetData>
    <row r="1" spans="1:23" ht="29.1" customHeight="1" x14ac:dyDescent="0.2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</row>
    <row r="2" spans="1:23" ht="21.75" customHeight="1" x14ac:dyDescent="0.2">
      <c r="A2" s="209" t="s">
        <v>148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</row>
    <row r="3" spans="1:23" ht="21.75" customHeight="1" x14ac:dyDescent="0.2">
      <c r="A3" s="209" t="s">
        <v>2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</row>
    <row r="4" spans="1:23" ht="14.45" customHeight="1" x14ac:dyDescent="0.2"/>
    <row r="5" spans="1:23" ht="19.5" customHeight="1" x14ac:dyDescent="0.2">
      <c r="A5" s="101" t="s">
        <v>173</v>
      </c>
      <c r="B5" s="219" t="s">
        <v>222</v>
      </c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</row>
    <row r="6" spans="1:23" ht="19.5" customHeight="1" x14ac:dyDescent="0.2">
      <c r="D6" s="198" t="s">
        <v>166</v>
      </c>
      <c r="E6" s="198"/>
      <c r="F6" s="198"/>
      <c r="G6" s="198"/>
      <c r="H6" s="198"/>
      <c r="I6" s="198"/>
      <c r="J6" s="198"/>
      <c r="K6" s="198"/>
      <c r="L6" s="198"/>
      <c r="N6" s="198" t="s">
        <v>167</v>
      </c>
      <c r="O6" s="198"/>
      <c r="P6" s="198"/>
      <c r="Q6" s="198"/>
      <c r="R6" s="198"/>
      <c r="S6" s="198"/>
      <c r="T6" s="198"/>
      <c r="U6" s="198"/>
      <c r="V6" s="198"/>
      <c r="W6" s="198"/>
    </row>
    <row r="7" spans="1:23" ht="14.45" customHeight="1" x14ac:dyDescent="0.2">
      <c r="A7" s="196" t="s">
        <v>56</v>
      </c>
      <c r="B7" s="196"/>
      <c r="D7" s="190" t="s">
        <v>174</v>
      </c>
      <c r="E7" s="1"/>
      <c r="F7" s="190" t="s">
        <v>170</v>
      </c>
      <c r="G7" s="1"/>
      <c r="H7" s="190" t="s">
        <v>171</v>
      </c>
      <c r="I7" s="1"/>
      <c r="J7" s="206" t="s">
        <v>30</v>
      </c>
      <c r="K7" s="206"/>
      <c r="L7" s="206"/>
      <c r="N7" s="190" t="s">
        <v>174</v>
      </c>
      <c r="O7" s="1"/>
      <c r="P7" s="190" t="s">
        <v>170</v>
      </c>
      <c r="Q7" s="190"/>
      <c r="R7" s="1"/>
      <c r="S7" s="190" t="s">
        <v>171</v>
      </c>
      <c r="T7" s="1"/>
      <c r="U7" s="206" t="s">
        <v>30</v>
      </c>
      <c r="V7" s="206"/>
      <c r="W7" s="206"/>
    </row>
    <row r="8" spans="1:23" ht="37.5" customHeight="1" x14ac:dyDescent="0.2">
      <c r="A8" s="189"/>
      <c r="B8" s="189"/>
      <c r="D8" s="189"/>
      <c r="F8" s="189"/>
      <c r="H8" s="189"/>
      <c r="J8" s="2" t="s">
        <v>145</v>
      </c>
      <c r="K8" s="1"/>
      <c r="L8" s="103" t="s">
        <v>153</v>
      </c>
      <c r="N8" s="189"/>
      <c r="P8" s="189"/>
      <c r="Q8" s="189"/>
      <c r="S8" s="189"/>
      <c r="U8" s="2" t="s">
        <v>145</v>
      </c>
      <c r="V8" s="1"/>
      <c r="W8" s="103" t="s">
        <v>153</v>
      </c>
    </row>
    <row r="9" spans="1:23" ht="21.75" customHeight="1" x14ac:dyDescent="0.4">
      <c r="A9" s="197" t="s">
        <v>59</v>
      </c>
      <c r="B9" s="197"/>
      <c r="D9" s="90" t="s">
        <v>213</v>
      </c>
      <c r="F9" s="106">
        <v>61678125</v>
      </c>
      <c r="G9" s="108"/>
      <c r="H9" s="106">
        <v>213018790</v>
      </c>
      <c r="I9" s="108"/>
      <c r="J9" s="106">
        <v>274696915</v>
      </c>
      <c r="L9" s="85">
        <v>7.0000000000000007E-2</v>
      </c>
      <c r="N9" s="90" t="s">
        <v>213</v>
      </c>
      <c r="P9" s="226">
        <v>-46950000</v>
      </c>
      <c r="Q9" s="226"/>
      <c r="S9" s="97">
        <v>213018790</v>
      </c>
      <c r="T9" s="54"/>
      <c r="U9" s="97">
        <v>166068790</v>
      </c>
      <c r="W9" s="77">
        <v>0.01</v>
      </c>
    </row>
    <row r="10" spans="1:23" ht="21.75" customHeight="1" x14ac:dyDescent="0.4">
      <c r="A10" s="194" t="s">
        <v>62</v>
      </c>
      <c r="B10" s="194"/>
      <c r="D10" s="104" t="s">
        <v>213</v>
      </c>
      <c r="F10" s="102">
        <v>243843584</v>
      </c>
      <c r="G10" s="108"/>
      <c r="H10" s="102">
        <v>489584928</v>
      </c>
      <c r="I10" s="108"/>
      <c r="J10" s="102">
        <v>733428512</v>
      </c>
      <c r="L10" s="85">
        <v>0.17</v>
      </c>
      <c r="N10" s="87" t="s">
        <v>213</v>
      </c>
      <c r="P10" s="204">
        <v>334977959</v>
      </c>
      <c r="Q10" s="204"/>
      <c r="S10" s="95">
        <v>489584928</v>
      </c>
      <c r="T10" s="54"/>
      <c r="U10" s="95">
        <v>824562887</v>
      </c>
      <c r="W10" s="79">
        <v>0.05</v>
      </c>
    </row>
    <row r="11" spans="1:23" ht="21.75" customHeight="1" x14ac:dyDescent="0.4">
      <c r="A11" s="194" t="s">
        <v>61</v>
      </c>
      <c r="B11" s="194"/>
      <c r="D11" s="104" t="s">
        <v>213</v>
      </c>
      <c r="F11" s="102">
        <v>-349738305</v>
      </c>
      <c r="G11" s="108"/>
      <c r="H11" s="102">
        <v>0</v>
      </c>
      <c r="I11" s="108"/>
      <c r="J11" s="102">
        <v>-349738305</v>
      </c>
      <c r="L11" s="85">
        <v>-0.08</v>
      </c>
      <c r="N11" s="87" t="s">
        <v>213</v>
      </c>
      <c r="P11" s="204">
        <v>4711613184</v>
      </c>
      <c r="Q11" s="204"/>
      <c r="S11" s="95">
        <v>2530704584</v>
      </c>
      <c r="T11" s="54"/>
      <c r="U11" s="95">
        <v>7242317768</v>
      </c>
      <c r="W11" s="79">
        <v>0.47</v>
      </c>
    </row>
    <row r="12" spans="1:23" ht="21.75" customHeight="1" x14ac:dyDescent="0.4">
      <c r="A12" s="195" t="s">
        <v>60</v>
      </c>
      <c r="B12" s="195"/>
      <c r="D12" s="87" t="s">
        <v>213</v>
      </c>
      <c r="F12" s="107">
        <v>2284515293</v>
      </c>
      <c r="G12" s="108"/>
      <c r="H12" s="107">
        <v>0</v>
      </c>
      <c r="I12" s="108"/>
      <c r="J12" s="107">
        <v>2284515293</v>
      </c>
      <c r="L12" s="79">
        <v>0.54</v>
      </c>
      <c r="N12" s="80" t="s">
        <v>213</v>
      </c>
      <c r="P12" s="204">
        <v>1603657033</v>
      </c>
      <c r="Q12" s="204"/>
      <c r="S12" s="42">
        <v>1695444738</v>
      </c>
      <c r="T12" s="54"/>
      <c r="U12" s="42">
        <v>3299101771</v>
      </c>
      <c r="W12" s="68">
        <v>0.21</v>
      </c>
    </row>
    <row r="13" spans="1:23" ht="21.75" customHeight="1" x14ac:dyDescent="0.4">
      <c r="A13" s="196"/>
      <c r="B13" s="196"/>
      <c r="D13" s="105" t="s">
        <v>213</v>
      </c>
      <c r="F13" s="109">
        <v>2240298697</v>
      </c>
      <c r="G13" s="108"/>
      <c r="H13" s="43">
        <v>702603718</v>
      </c>
      <c r="I13" s="108"/>
      <c r="J13" s="43">
        <v>2942902415</v>
      </c>
      <c r="L13" s="46">
        <v>0.7</v>
      </c>
      <c r="N13" s="105" t="s">
        <v>213</v>
      </c>
      <c r="P13" s="54"/>
      <c r="Q13" s="43">
        <v>6603298176</v>
      </c>
      <c r="S13" s="43">
        <v>4928753040</v>
      </c>
      <c r="T13" s="54"/>
      <c r="U13" s="43">
        <v>11532051216</v>
      </c>
      <c r="W13" s="46">
        <v>0.74</v>
      </c>
    </row>
  </sheetData>
  <sheetProtection algorithmName="SHA-512" hashValue="+GIYSs0r9UpfhgVZe9molUBcfa7E9VGCUsESbVKu9yqOvowPebnHB5E4d1ciPRyCr8jaodgZUl3TtH4u3siskg==" saltValue="0bNsigXfnser2jwQQi4SCg==" spinCount="100000" sheet="1" objects="1" scenarios="1" selectLockedCells="1" autoFilter="0" selectUnlockedCells="1"/>
  <mergeCells count="24">
    <mergeCell ref="A13:B13"/>
    <mergeCell ref="A10:B10"/>
    <mergeCell ref="P10:Q10"/>
    <mergeCell ref="A11:B11"/>
    <mergeCell ref="P11:Q11"/>
    <mergeCell ref="A12:B12"/>
    <mergeCell ref="P12:Q12"/>
    <mergeCell ref="J7:L7"/>
    <mergeCell ref="U7:W7"/>
    <mergeCell ref="A9:B9"/>
    <mergeCell ref="P9:Q9"/>
    <mergeCell ref="D7:D8"/>
    <mergeCell ref="F7:F8"/>
    <mergeCell ref="H7:H8"/>
    <mergeCell ref="N7:N8"/>
    <mergeCell ref="S7:S8"/>
    <mergeCell ref="P7:Q8"/>
    <mergeCell ref="A7:B8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9" scale="77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0.59999389629810485"/>
    <pageSetUpPr fitToPage="1"/>
  </sheetPr>
  <dimension ref="A1:R29"/>
  <sheetViews>
    <sheetView rightToLeft="1" view="pageBreakPreview" zoomScale="60" zoomScaleNormal="100" workbookViewId="0">
      <selection activeCell="J19" sqref="J19"/>
    </sheetView>
  </sheetViews>
  <sheetFormatPr defaultRowHeight="12.75" x14ac:dyDescent="0.2"/>
  <cols>
    <col min="1" max="1" width="5.140625" customWidth="1"/>
    <col min="2" max="2" width="22.5703125" customWidth="1"/>
    <col min="3" max="3" width="1.28515625" customWidth="1"/>
    <col min="4" max="4" width="15" bestFit="1" customWidth="1"/>
    <col min="5" max="5" width="1.28515625" customWidth="1"/>
    <col min="6" max="6" width="15" bestFit="1" customWidth="1"/>
    <col min="7" max="7" width="1.28515625" customWidth="1"/>
    <col min="8" max="8" width="14.85546875" bestFit="1" customWidth="1"/>
    <col min="9" max="9" width="1.28515625" customWidth="1"/>
    <col min="10" max="10" width="19.42578125" customWidth="1"/>
    <col min="11" max="11" width="1.28515625" customWidth="1"/>
    <col min="12" max="12" width="16.28515625" bestFit="1" customWidth="1"/>
    <col min="13" max="13" width="1.28515625" customWidth="1"/>
    <col min="14" max="14" width="15" bestFit="1" customWidth="1"/>
    <col min="15" max="15" width="1.28515625" customWidth="1"/>
    <col min="16" max="16" width="13.85546875" bestFit="1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</row>
    <row r="2" spans="1:18" ht="21.75" customHeight="1" x14ac:dyDescent="0.2">
      <c r="A2" s="209" t="s">
        <v>148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</row>
    <row r="3" spans="1:18" ht="21.75" customHeight="1" x14ac:dyDescent="0.2">
      <c r="A3" s="209" t="s">
        <v>2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</row>
    <row r="4" spans="1:18" ht="14.45" customHeight="1" x14ac:dyDescent="0.2"/>
    <row r="5" spans="1:18" ht="20.25" customHeight="1" x14ac:dyDescent="0.2">
      <c r="A5" s="101" t="s">
        <v>175</v>
      </c>
      <c r="B5" s="219" t="s">
        <v>223</v>
      </c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</row>
    <row r="6" spans="1:18" ht="17.25" customHeight="1" x14ac:dyDescent="0.45">
      <c r="A6" s="70"/>
      <c r="B6" s="70"/>
      <c r="C6" s="70"/>
      <c r="D6" s="210" t="s">
        <v>166</v>
      </c>
      <c r="E6" s="210"/>
      <c r="F6" s="210"/>
      <c r="G6" s="210"/>
      <c r="H6" s="210"/>
      <c r="I6" s="210"/>
      <c r="J6" s="210"/>
      <c r="K6" s="70"/>
      <c r="L6" s="210" t="s">
        <v>167</v>
      </c>
      <c r="M6" s="210"/>
      <c r="N6" s="210"/>
      <c r="O6" s="210"/>
      <c r="P6" s="210"/>
      <c r="Q6" s="210"/>
      <c r="R6" s="210"/>
    </row>
    <row r="7" spans="1:18" ht="14.45" customHeight="1" x14ac:dyDescent="0.45">
      <c r="A7" s="202" t="s">
        <v>176</v>
      </c>
      <c r="B7" s="202"/>
      <c r="C7" s="70"/>
      <c r="D7" s="215" t="s">
        <v>177</v>
      </c>
      <c r="E7" s="72"/>
      <c r="F7" s="215" t="s">
        <v>170</v>
      </c>
      <c r="G7" s="72"/>
      <c r="H7" s="215" t="s">
        <v>171</v>
      </c>
      <c r="I7" s="72"/>
      <c r="J7" s="215" t="s">
        <v>30</v>
      </c>
      <c r="K7" s="70"/>
      <c r="L7" s="215" t="s">
        <v>177</v>
      </c>
      <c r="M7" s="72"/>
      <c r="N7" s="215" t="s">
        <v>170</v>
      </c>
      <c r="O7" s="72"/>
      <c r="P7" s="215" t="s">
        <v>171</v>
      </c>
      <c r="Q7" s="72"/>
      <c r="R7" s="215" t="s">
        <v>30</v>
      </c>
    </row>
    <row r="8" spans="1:18" ht="14.45" customHeight="1" x14ac:dyDescent="0.45">
      <c r="A8" s="203"/>
      <c r="B8" s="203"/>
      <c r="C8" s="70"/>
      <c r="D8" s="203"/>
      <c r="E8" s="70"/>
      <c r="F8" s="203"/>
      <c r="G8" s="70"/>
      <c r="H8" s="203"/>
      <c r="I8" s="70"/>
      <c r="J8" s="203"/>
      <c r="K8" s="70"/>
      <c r="L8" s="203"/>
      <c r="M8" s="70"/>
      <c r="N8" s="203"/>
      <c r="O8" s="70"/>
      <c r="P8" s="203"/>
      <c r="Q8" s="70"/>
      <c r="R8" s="203"/>
    </row>
    <row r="9" spans="1:18" ht="21.75" customHeight="1" x14ac:dyDescent="0.2">
      <c r="A9" s="197" t="s">
        <v>114</v>
      </c>
      <c r="B9" s="197"/>
      <c r="C9" s="54"/>
      <c r="D9" s="110">
        <v>655737</v>
      </c>
      <c r="E9" s="54"/>
      <c r="F9" s="110" t="s">
        <v>213</v>
      </c>
      <c r="G9" s="39"/>
      <c r="H9" s="111">
        <v>-1054</v>
      </c>
      <c r="I9" s="54"/>
      <c r="J9" s="110">
        <v>654683</v>
      </c>
      <c r="K9" s="54"/>
      <c r="L9" s="113">
        <v>6670374537</v>
      </c>
      <c r="M9" s="54"/>
      <c r="N9" s="110" t="s">
        <v>213</v>
      </c>
      <c r="O9" s="54"/>
      <c r="P9" s="111">
        <v>-53515625</v>
      </c>
      <c r="Q9" s="54"/>
      <c r="R9" s="97">
        <v>6616858912</v>
      </c>
    </row>
    <row r="10" spans="1:18" ht="21.75" customHeight="1" x14ac:dyDescent="0.2">
      <c r="A10" s="194" t="s">
        <v>108</v>
      </c>
      <c r="B10" s="194"/>
      <c r="C10" s="54"/>
      <c r="D10" s="110">
        <v>1442173389</v>
      </c>
      <c r="E10" s="54"/>
      <c r="F10" s="110" t="s">
        <v>213</v>
      </c>
      <c r="G10" s="39"/>
      <c r="H10" s="95">
        <v>7873840392</v>
      </c>
      <c r="I10" s="54"/>
      <c r="J10" s="110">
        <v>9316013781</v>
      </c>
      <c r="K10" s="54"/>
      <c r="L10" s="112">
        <v>12161930498</v>
      </c>
      <c r="M10" s="54"/>
      <c r="N10" s="110" t="s">
        <v>213</v>
      </c>
      <c r="O10" s="54"/>
      <c r="P10" s="95">
        <v>7873840392</v>
      </c>
      <c r="Q10" s="54"/>
      <c r="R10" s="95">
        <v>20035770890</v>
      </c>
    </row>
    <row r="11" spans="1:18" ht="21.75" customHeight="1" x14ac:dyDescent="0.2">
      <c r="A11" s="194" t="s">
        <v>126</v>
      </c>
      <c r="B11" s="194"/>
      <c r="C11" s="54"/>
      <c r="D11" s="110">
        <v>1187958294</v>
      </c>
      <c r="E11" s="54"/>
      <c r="F11" s="111">
        <v>-110625027</v>
      </c>
      <c r="G11" s="39"/>
      <c r="H11" s="110" t="s">
        <v>213</v>
      </c>
      <c r="I11" s="54"/>
      <c r="J11" s="110">
        <v>1077333267</v>
      </c>
      <c r="K11" s="54"/>
      <c r="L11" s="112">
        <v>1187958294</v>
      </c>
      <c r="M11" s="54"/>
      <c r="N11" s="111">
        <v>-110625027</v>
      </c>
      <c r="O11" s="54"/>
      <c r="P11" s="110" t="s">
        <v>213</v>
      </c>
      <c r="Q11" s="54"/>
      <c r="R11" s="95">
        <v>1077333267</v>
      </c>
    </row>
    <row r="12" spans="1:18" ht="21.75" customHeight="1" x14ac:dyDescent="0.2">
      <c r="A12" s="194" t="s">
        <v>111</v>
      </c>
      <c r="B12" s="194"/>
      <c r="C12" s="54"/>
      <c r="D12" s="110">
        <v>31505993845</v>
      </c>
      <c r="E12" s="54"/>
      <c r="F12" s="110" t="s">
        <v>213</v>
      </c>
      <c r="G12" s="39"/>
      <c r="H12" s="110" t="s">
        <v>213</v>
      </c>
      <c r="I12" s="54"/>
      <c r="J12" s="110">
        <v>31505993845</v>
      </c>
      <c r="K12" s="54"/>
      <c r="L12" s="112">
        <v>43035450813</v>
      </c>
      <c r="M12" s="54"/>
      <c r="N12" s="111">
        <v>-90625000</v>
      </c>
      <c r="O12" s="54"/>
      <c r="P12" s="110" t="s">
        <v>213</v>
      </c>
      <c r="Q12" s="54"/>
      <c r="R12" s="95">
        <v>42944825813</v>
      </c>
    </row>
    <row r="13" spans="1:18" ht="21.75" customHeight="1" x14ac:dyDescent="0.2">
      <c r="A13" s="194" t="s">
        <v>102</v>
      </c>
      <c r="B13" s="194"/>
      <c r="C13" s="54"/>
      <c r="D13" s="110">
        <v>35321382297</v>
      </c>
      <c r="E13" s="54"/>
      <c r="F13" s="110" t="s">
        <v>213</v>
      </c>
      <c r="G13" s="39"/>
      <c r="H13" s="95" t="s">
        <v>213</v>
      </c>
      <c r="I13" s="54"/>
      <c r="J13" s="110">
        <v>35321382297</v>
      </c>
      <c r="K13" s="54"/>
      <c r="L13" s="112">
        <v>186790149406</v>
      </c>
      <c r="M13" s="54"/>
      <c r="N13" s="110">
        <v>-120000000</v>
      </c>
      <c r="O13" s="54"/>
      <c r="P13" s="110" t="s">
        <v>213</v>
      </c>
      <c r="Q13" s="54"/>
      <c r="R13" s="95">
        <v>186670149406</v>
      </c>
    </row>
    <row r="14" spans="1:18" ht="21.75" customHeight="1" x14ac:dyDescent="0.2">
      <c r="A14" s="194" t="s">
        <v>105</v>
      </c>
      <c r="B14" s="194"/>
      <c r="C14" s="54"/>
      <c r="D14" s="110">
        <v>39281123437</v>
      </c>
      <c r="E14" s="54"/>
      <c r="F14" s="110">
        <v>9240424869</v>
      </c>
      <c r="G14" s="39"/>
      <c r="H14" s="95" t="s">
        <v>213</v>
      </c>
      <c r="I14" s="54"/>
      <c r="J14" s="110">
        <v>48521548306</v>
      </c>
      <c r="K14" s="54"/>
      <c r="L14" s="112">
        <v>181472463868</v>
      </c>
      <c r="M14" s="54"/>
      <c r="N14" s="110">
        <v>43168174350</v>
      </c>
      <c r="O14" s="54"/>
      <c r="P14" s="110" t="s">
        <v>213</v>
      </c>
      <c r="Q14" s="54"/>
      <c r="R14" s="95">
        <v>224640638218</v>
      </c>
    </row>
    <row r="15" spans="1:18" ht="21.75" customHeight="1" x14ac:dyDescent="0.2">
      <c r="A15" s="194" t="s">
        <v>123</v>
      </c>
      <c r="B15" s="194"/>
      <c r="C15" s="54"/>
      <c r="D15" s="110">
        <v>302463319</v>
      </c>
      <c r="E15" s="54"/>
      <c r="F15" s="110" t="s">
        <v>213</v>
      </c>
      <c r="G15" s="39"/>
      <c r="H15" s="95" t="s">
        <v>213</v>
      </c>
      <c r="I15" s="54"/>
      <c r="J15" s="110">
        <v>302463319</v>
      </c>
      <c r="K15" s="54"/>
      <c r="L15" s="112">
        <v>1511581755</v>
      </c>
      <c r="M15" s="54"/>
      <c r="N15" s="110" t="s">
        <v>213</v>
      </c>
      <c r="O15" s="54"/>
      <c r="P15" s="110" t="s">
        <v>213</v>
      </c>
      <c r="Q15" s="54"/>
      <c r="R15" s="95">
        <v>1511581755</v>
      </c>
    </row>
    <row r="16" spans="1:18" ht="21.75" customHeight="1" x14ac:dyDescent="0.2">
      <c r="A16" s="194" t="s">
        <v>120</v>
      </c>
      <c r="B16" s="194"/>
      <c r="C16" s="54"/>
      <c r="D16" s="110">
        <v>14377930</v>
      </c>
      <c r="E16" s="54"/>
      <c r="F16" s="111">
        <v>18486649</v>
      </c>
      <c r="G16" s="39"/>
      <c r="H16" s="95" t="s">
        <v>213</v>
      </c>
      <c r="I16" s="54"/>
      <c r="J16" s="110">
        <v>32864579</v>
      </c>
      <c r="K16" s="54"/>
      <c r="L16" s="112">
        <v>75850656</v>
      </c>
      <c r="M16" s="54"/>
      <c r="N16" s="110">
        <v>18486649</v>
      </c>
      <c r="O16" s="54"/>
      <c r="P16" s="95" t="s">
        <v>213</v>
      </c>
      <c r="Q16" s="54"/>
      <c r="R16" s="95">
        <v>94337305</v>
      </c>
    </row>
    <row r="17" spans="1:18" ht="21.75" customHeight="1" x14ac:dyDescent="0.2">
      <c r="A17" s="194" t="s">
        <v>117</v>
      </c>
      <c r="B17" s="194"/>
      <c r="C17" s="54"/>
      <c r="D17" s="110">
        <v>54218995626</v>
      </c>
      <c r="E17" s="54"/>
      <c r="F17" s="111">
        <v>53011109995</v>
      </c>
      <c r="G17" s="39"/>
      <c r="H17" s="95" t="s">
        <v>213</v>
      </c>
      <c r="I17" s="54"/>
      <c r="J17" s="110">
        <v>107230105621</v>
      </c>
      <c r="K17" s="54"/>
      <c r="L17" s="112">
        <v>110173928125</v>
      </c>
      <c r="M17" s="54"/>
      <c r="N17" s="110">
        <v>105351453739</v>
      </c>
      <c r="O17" s="54"/>
      <c r="P17" s="95" t="s">
        <v>213</v>
      </c>
      <c r="Q17" s="54"/>
      <c r="R17" s="95">
        <v>215525381864</v>
      </c>
    </row>
    <row r="18" spans="1:18" ht="21.75" customHeight="1" x14ac:dyDescent="0.2">
      <c r="A18" s="194" t="s">
        <v>99</v>
      </c>
      <c r="B18" s="194"/>
      <c r="C18" s="54"/>
      <c r="D18" s="110">
        <v>47369510474</v>
      </c>
      <c r="E18" s="54"/>
      <c r="F18" s="110">
        <v>31659054414</v>
      </c>
      <c r="G18" s="39"/>
      <c r="H18" s="95" t="s">
        <v>213</v>
      </c>
      <c r="I18" s="54"/>
      <c r="J18" s="110">
        <v>79028564888</v>
      </c>
      <c r="K18" s="54"/>
      <c r="L18" s="112">
        <v>191121762237</v>
      </c>
      <c r="M18" s="54"/>
      <c r="N18" s="110">
        <v>100987734754</v>
      </c>
      <c r="O18" s="54"/>
      <c r="P18" s="95" t="s">
        <v>213</v>
      </c>
      <c r="Q18" s="54"/>
      <c r="R18" s="95">
        <v>292109496991</v>
      </c>
    </row>
    <row r="19" spans="1:18" ht="21.75" customHeight="1" x14ac:dyDescent="0.2">
      <c r="A19" s="194" t="s">
        <v>97</v>
      </c>
      <c r="B19" s="194"/>
      <c r="C19" s="54"/>
      <c r="D19" s="110">
        <v>19432517395</v>
      </c>
      <c r="E19" s="54"/>
      <c r="F19" s="110">
        <v>11468121576</v>
      </c>
      <c r="G19" s="39"/>
      <c r="H19" s="95" t="s">
        <v>213</v>
      </c>
      <c r="I19" s="54"/>
      <c r="J19" s="110">
        <v>30900638971</v>
      </c>
      <c r="K19" s="54"/>
      <c r="L19" s="114">
        <v>98656005801</v>
      </c>
      <c r="M19" s="54"/>
      <c r="N19" s="111">
        <v>57244920284</v>
      </c>
      <c r="O19" s="54"/>
      <c r="P19" s="95" t="s">
        <v>213</v>
      </c>
      <c r="Q19" s="54"/>
      <c r="R19" s="95">
        <v>155900926085</v>
      </c>
    </row>
    <row r="20" spans="1:18" ht="21.75" customHeight="1" x14ac:dyDescent="0.2">
      <c r="A20" s="195" t="s">
        <v>85</v>
      </c>
      <c r="B20" s="195"/>
      <c r="C20" s="54"/>
      <c r="D20" s="95" t="s">
        <v>213</v>
      </c>
      <c r="E20" s="54"/>
      <c r="F20" s="110">
        <v>62568657</v>
      </c>
      <c r="G20" s="39"/>
      <c r="H20" s="95" t="s">
        <v>213</v>
      </c>
      <c r="I20" s="54"/>
      <c r="J20" s="110">
        <v>62568657</v>
      </c>
      <c r="K20" s="54"/>
      <c r="L20" s="95" t="s">
        <v>213</v>
      </c>
      <c r="M20" s="54"/>
      <c r="N20" s="111">
        <v>293133433</v>
      </c>
      <c r="O20" s="54"/>
      <c r="P20" s="95" t="s">
        <v>213</v>
      </c>
      <c r="Q20" s="54"/>
      <c r="R20" s="95">
        <v>293133433</v>
      </c>
    </row>
    <row r="21" spans="1:18" ht="21.75" customHeight="1" x14ac:dyDescent="0.2">
      <c r="A21" s="195" t="s">
        <v>129</v>
      </c>
      <c r="B21" s="195"/>
      <c r="C21" s="54"/>
      <c r="D21" s="95" t="s">
        <v>213</v>
      </c>
      <c r="E21" s="54"/>
      <c r="F21" s="110">
        <v>357000445</v>
      </c>
      <c r="G21" s="39"/>
      <c r="H21" s="95" t="s">
        <v>213</v>
      </c>
      <c r="I21" s="54"/>
      <c r="J21" s="110">
        <v>357000445</v>
      </c>
      <c r="K21" s="54"/>
      <c r="L21" s="95" t="s">
        <v>213</v>
      </c>
      <c r="M21" s="54"/>
      <c r="N21" s="110">
        <v>357000445</v>
      </c>
      <c r="O21" s="54"/>
      <c r="P21" s="95" t="s">
        <v>213</v>
      </c>
      <c r="Q21" s="54"/>
      <c r="R21" s="95">
        <v>357000445</v>
      </c>
    </row>
    <row r="22" spans="1:18" ht="21.75" customHeight="1" x14ac:dyDescent="0.2">
      <c r="A22" s="194" t="s">
        <v>82</v>
      </c>
      <c r="B22" s="194"/>
      <c r="C22" s="54"/>
      <c r="D22" s="95" t="s">
        <v>213</v>
      </c>
      <c r="E22" s="54"/>
      <c r="F22" s="110">
        <v>575186996</v>
      </c>
      <c r="G22" s="39"/>
      <c r="H22" s="95" t="s">
        <v>213</v>
      </c>
      <c r="I22" s="54"/>
      <c r="J22" s="110">
        <v>575186996</v>
      </c>
      <c r="K22" s="54"/>
      <c r="L22" s="95" t="s">
        <v>213</v>
      </c>
      <c r="M22" s="54"/>
      <c r="N22" s="110">
        <v>575625818</v>
      </c>
      <c r="O22" s="54"/>
      <c r="P22" s="95" t="s">
        <v>213</v>
      </c>
      <c r="Q22" s="54"/>
      <c r="R22" s="95">
        <v>575625818</v>
      </c>
    </row>
    <row r="23" spans="1:18" ht="21.75" customHeight="1" x14ac:dyDescent="0.2">
      <c r="A23" s="194" t="s">
        <v>94</v>
      </c>
      <c r="B23" s="194"/>
      <c r="C23" s="54"/>
      <c r="D23" s="95" t="s">
        <v>213</v>
      </c>
      <c r="E23" s="54"/>
      <c r="F23" s="110">
        <v>138905633</v>
      </c>
      <c r="G23" s="39"/>
      <c r="H23" s="95" t="s">
        <v>213</v>
      </c>
      <c r="I23" s="54"/>
      <c r="J23" s="110">
        <v>138905633</v>
      </c>
      <c r="K23" s="54"/>
      <c r="L23" s="95" t="s">
        <v>213</v>
      </c>
      <c r="M23" s="54"/>
      <c r="N23" s="110">
        <v>148936515</v>
      </c>
      <c r="O23" s="54"/>
      <c r="P23" s="95" t="s">
        <v>213</v>
      </c>
      <c r="Q23" s="54"/>
      <c r="R23" s="95">
        <v>148936515</v>
      </c>
    </row>
    <row r="24" spans="1:18" ht="21.75" customHeight="1" x14ac:dyDescent="0.2">
      <c r="A24" s="194" t="s">
        <v>72</v>
      </c>
      <c r="B24" s="194"/>
      <c r="C24" s="54"/>
      <c r="D24" s="95" t="s">
        <v>213</v>
      </c>
      <c r="E24" s="54"/>
      <c r="F24" s="110">
        <v>254632182</v>
      </c>
      <c r="G24" s="39"/>
      <c r="H24" s="95" t="s">
        <v>213</v>
      </c>
      <c r="I24" s="54"/>
      <c r="J24" s="110">
        <v>254632182</v>
      </c>
      <c r="K24" s="54"/>
      <c r="L24" s="95" t="s">
        <v>213</v>
      </c>
      <c r="M24" s="54"/>
      <c r="N24" s="110">
        <v>257345722</v>
      </c>
      <c r="O24" s="54"/>
      <c r="P24" s="95" t="s">
        <v>213</v>
      </c>
      <c r="Q24" s="54"/>
      <c r="R24" s="95">
        <v>257345722</v>
      </c>
    </row>
    <row r="25" spans="1:18" ht="21.75" customHeight="1" x14ac:dyDescent="0.2">
      <c r="A25" s="194" t="s">
        <v>79</v>
      </c>
      <c r="B25" s="194"/>
      <c r="C25" s="54"/>
      <c r="D25" s="95" t="s">
        <v>213</v>
      </c>
      <c r="E25" s="54"/>
      <c r="F25" s="111">
        <v>201583794</v>
      </c>
      <c r="G25" s="39"/>
      <c r="H25" s="95" t="s">
        <v>213</v>
      </c>
      <c r="I25" s="54"/>
      <c r="J25" s="110">
        <v>201583794</v>
      </c>
      <c r="K25" s="54"/>
      <c r="L25" s="95" t="s">
        <v>213</v>
      </c>
      <c r="M25" s="54"/>
      <c r="N25" s="110">
        <v>200213133</v>
      </c>
      <c r="O25" s="54"/>
      <c r="P25" s="95" t="s">
        <v>213</v>
      </c>
      <c r="Q25" s="54"/>
      <c r="R25" s="95">
        <v>200213133</v>
      </c>
    </row>
    <row r="26" spans="1:18" ht="21.75" customHeight="1" x14ac:dyDescent="0.2">
      <c r="A26" s="194" t="s">
        <v>91</v>
      </c>
      <c r="B26" s="194"/>
      <c r="C26" s="54"/>
      <c r="D26" s="95" t="s">
        <v>213</v>
      </c>
      <c r="E26" s="54"/>
      <c r="F26" s="111">
        <v>323807945</v>
      </c>
      <c r="G26" s="39"/>
      <c r="H26" s="95" t="s">
        <v>213</v>
      </c>
      <c r="I26" s="54"/>
      <c r="J26" s="110">
        <v>323807945</v>
      </c>
      <c r="K26" s="54"/>
      <c r="L26" s="95" t="s">
        <v>213</v>
      </c>
      <c r="M26" s="54"/>
      <c r="N26" s="110">
        <v>306188784</v>
      </c>
      <c r="O26" s="54"/>
      <c r="P26" s="95" t="s">
        <v>213</v>
      </c>
      <c r="Q26" s="54"/>
      <c r="R26" s="95">
        <v>306188784</v>
      </c>
    </row>
    <row r="27" spans="1:18" ht="21.75" customHeight="1" x14ac:dyDescent="0.2">
      <c r="A27" s="194" t="s">
        <v>76</v>
      </c>
      <c r="B27" s="194"/>
      <c r="C27" s="54"/>
      <c r="D27" s="95" t="s">
        <v>213</v>
      </c>
      <c r="E27" s="54"/>
      <c r="F27" s="110">
        <v>1236307879</v>
      </c>
      <c r="G27" s="39"/>
      <c r="H27" s="95" t="s">
        <v>213</v>
      </c>
      <c r="I27" s="54"/>
      <c r="J27" s="110">
        <v>1236307879</v>
      </c>
      <c r="K27" s="54"/>
      <c r="L27" s="95" t="s">
        <v>213</v>
      </c>
      <c r="M27" s="54"/>
      <c r="N27" s="111">
        <v>5815013838</v>
      </c>
      <c r="O27" s="54"/>
      <c r="P27" s="95" t="s">
        <v>213</v>
      </c>
      <c r="Q27" s="54"/>
      <c r="R27" s="95">
        <v>5815013838</v>
      </c>
    </row>
    <row r="28" spans="1:18" ht="21.75" customHeight="1" x14ac:dyDescent="0.2">
      <c r="A28" s="194" t="s">
        <v>88</v>
      </c>
      <c r="B28" s="194"/>
      <c r="C28" s="54"/>
      <c r="D28" s="95" t="s">
        <v>213</v>
      </c>
      <c r="E28" s="54"/>
      <c r="F28" s="110">
        <v>640867191</v>
      </c>
      <c r="G28" s="39"/>
      <c r="H28" s="95" t="s">
        <v>213</v>
      </c>
      <c r="I28" s="54"/>
      <c r="J28" s="110">
        <v>640867191</v>
      </c>
      <c r="K28" s="54"/>
      <c r="L28" s="95" t="s">
        <v>213</v>
      </c>
      <c r="M28" s="54"/>
      <c r="N28" s="111">
        <v>642212937</v>
      </c>
      <c r="O28" s="54"/>
      <c r="P28" s="95" t="s">
        <v>213</v>
      </c>
      <c r="Q28" s="54"/>
      <c r="R28" s="42">
        <v>642212937</v>
      </c>
    </row>
    <row r="29" spans="1:18" ht="21.75" customHeight="1" x14ac:dyDescent="0.2">
      <c r="A29" s="202"/>
      <c r="B29" s="202"/>
      <c r="C29" s="54"/>
      <c r="D29" s="43">
        <v>230077151743</v>
      </c>
      <c r="E29" s="54"/>
      <c r="F29" s="43">
        <v>109077433198</v>
      </c>
      <c r="G29" s="54"/>
      <c r="H29" s="43">
        <v>7873839338</v>
      </c>
      <c r="I29" s="54"/>
      <c r="J29" s="43">
        <v>347028424279</v>
      </c>
      <c r="K29" s="54"/>
      <c r="L29" s="43">
        <v>832857455990</v>
      </c>
      <c r="M29" s="54"/>
      <c r="N29" s="43">
        <v>315045190374</v>
      </c>
      <c r="O29" s="54"/>
      <c r="P29" s="43">
        <v>7820324767</v>
      </c>
      <c r="Q29" s="54"/>
      <c r="R29" s="43">
        <v>1155722971131</v>
      </c>
    </row>
  </sheetData>
  <sheetProtection algorithmName="SHA-512" hashValue="F/7ZYI2MaX0oay+OLJkIPgMXSP9nX0kApxX9ZPdXQEjzeHz8UamUpwF5jEZrJx+RPbDVq50nJJ77fGBfV0xUXw==" saltValue="/GSjM7I95lhd3ewPYS4Wjw==" spinCount="100000" sheet="1" objects="1" scenarios="1" selectLockedCells="1" autoFilter="0" selectUnlockedCells="1"/>
  <mergeCells count="36">
    <mergeCell ref="N7:N8"/>
    <mergeCell ref="P7:P8"/>
    <mergeCell ref="R7:R8"/>
    <mergeCell ref="D7:D8"/>
    <mergeCell ref="F7:F8"/>
    <mergeCell ref="H7:H8"/>
    <mergeCell ref="J7:J8"/>
    <mergeCell ref="L7:L8"/>
    <mergeCell ref="A28:B28"/>
    <mergeCell ref="A29:B29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9:B9"/>
    <mergeCell ref="A10:B10"/>
    <mergeCell ref="A11:B11"/>
    <mergeCell ref="A12:B12"/>
    <mergeCell ref="A7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9" scale="8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 tint="0.39997558519241921"/>
    <pageSetUpPr fitToPage="1"/>
  </sheetPr>
  <dimension ref="A1:J39"/>
  <sheetViews>
    <sheetView rightToLeft="1" view="pageBreakPreview" zoomScale="60" zoomScaleNormal="100" workbookViewId="0">
      <selection activeCell="AG53" sqref="AG53"/>
    </sheetView>
  </sheetViews>
  <sheetFormatPr defaultRowHeight="12.75" x14ac:dyDescent="0.2"/>
  <cols>
    <col min="1" max="1" width="5.140625" customWidth="1"/>
    <col min="2" max="2" width="12.85546875" customWidth="1"/>
    <col min="3" max="3" width="1.28515625" customWidth="1"/>
    <col min="4" max="4" width="16" customWidth="1"/>
    <col min="5" max="5" width="1.28515625" customWidth="1"/>
    <col min="6" max="6" width="16.28515625" customWidth="1"/>
    <col min="7" max="7" width="1.28515625" customWidth="1"/>
    <col min="8" max="8" width="16.42578125" customWidth="1"/>
    <col min="9" max="9" width="1.28515625" customWidth="1"/>
    <col min="10" max="10" width="14.85546875" customWidth="1"/>
    <col min="11" max="11" width="0.28515625" customWidth="1"/>
  </cols>
  <sheetData>
    <row r="1" spans="1:10" ht="29.1" customHeight="1" x14ac:dyDescent="0.2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209"/>
    </row>
    <row r="2" spans="1:10" ht="21.75" customHeight="1" x14ac:dyDescent="0.2">
      <c r="A2" s="209" t="s">
        <v>148</v>
      </c>
      <c r="B2" s="209"/>
      <c r="C2" s="209"/>
      <c r="D2" s="209"/>
      <c r="E2" s="209"/>
      <c r="F2" s="209"/>
      <c r="G2" s="209"/>
      <c r="H2" s="209"/>
      <c r="I2" s="209"/>
      <c r="J2" s="209"/>
    </row>
    <row r="3" spans="1:10" ht="21.75" customHeight="1" x14ac:dyDescent="0.2">
      <c r="A3" s="209" t="s">
        <v>2</v>
      </c>
      <c r="B3" s="209"/>
      <c r="C3" s="209"/>
      <c r="D3" s="209"/>
      <c r="E3" s="209"/>
      <c r="F3" s="209"/>
      <c r="G3" s="209"/>
      <c r="H3" s="209"/>
      <c r="I3" s="209"/>
      <c r="J3" s="209"/>
    </row>
    <row r="4" spans="1:10" ht="14.45" customHeight="1" x14ac:dyDescent="0.2"/>
    <row r="5" spans="1:10" ht="20.25" customHeight="1" x14ac:dyDescent="0.2">
      <c r="A5" s="101" t="s">
        <v>184</v>
      </c>
      <c r="B5" s="219" t="s">
        <v>185</v>
      </c>
      <c r="C5" s="219"/>
      <c r="D5" s="219"/>
      <c r="E5" s="219"/>
      <c r="F5" s="219"/>
      <c r="G5" s="219"/>
      <c r="H5" s="219"/>
      <c r="I5" s="219"/>
      <c r="J5" s="219"/>
    </row>
    <row r="6" spans="1:10" ht="18.75" customHeight="1" x14ac:dyDescent="0.2">
      <c r="D6" s="203" t="s">
        <v>166</v>
      </c>
      <c r="E6" s="203"/>
      <c r="F6" s="203"/>
      <c r="H6" s="203" t="s">
        <v>167</v>
      </c>
      <c r="I6" s="203"/>
      <c r="J6" s="203"/>
    </row>
    <row r="7" spans="1:10" ht="36.4" customHeight="1" x14ac:dyDescent="0.2">
      <c r="A7" s="203" t="s">
        <v>186</v>
      </c>
      <c r="B7" s="203"/>
      <c r="D7" s="84" t="s">
        <v>187</v>
      </c>
      <c r="E7" s="1"/>
      <c r="F7" s="84" t="s">
        <v>188</v>
      </c>
      <c r="H7" s="84" t="s">
        <v>187</v>
      </c>
      <c r="I7" s="1"/>
      <c r="J7" s="98" t="s">
        <v>188</v>
      </c>
    </row>
    <row r="8" spans="1:10" ht="21.75" customHeight="1" x14ac:dyDescent="0.2">
      <c r="A8" s="197" t="s">
        <v>224</v>
      </c>
      <c r="B8" s="197"/>
      <c r="D8" s="97" t="s">
        <v>213</v>
      </c>
      <c r="E8" s="35"/>
      <c r="F8" s="91" t="s">
        <v>213</v>
      </c>
      <c r="G8" s="35"/>
      <c r="H8" s="90">
        <v>2844684</v>
      </c>
      <c r="I8" s="35"/>
      <c r="J8" s="115">
        <f>H8/$H$39</f>
        <v>9.2310958006791066E-6</v>
      </c>
    </row>
    <row r="9" spans="1:10" ht="21.75" customHeight="1" x14ac:dyDescent="0.2">
      <c r="A9" s="194" t="s">
        <v>225</v>
      </c>
      <c r="B9" s="194"/>
      <c r="D9" s="95">
        <v>14487</v>
      </c>
      <c r="E9" s="35"/>
      <c r="F9" s="88">
        <f>D9/$D$39</f>
        <v>2.226735030965095E-7</v>
      </c>
      <c r="G9" s="35"/>
      <c r="H9" s="87">
        <v>77168</v>
      </c>
      <c r="I9" s="35"/>
      <c r="J9" s="115">
        <f t="shared" ref="J9:J38" si="0">H9/$H$39</f>
        <v>2.5041277018705952E-7</v>
      </c>
    </row>
    <row r="10" spans="1:10" ht="21.75" customHeight="1" x14ac:dyDescent="0.2">
      <c r="A10" s="194" t="s">
        <v>226</v>
      </c>
      <c r="B10" s="194"/>
      <c r="D10" s="95">
        <v>516683</v>
      </c>
      <c r="E10" s="35"/>
      <c r="F10" s="88">
        <f t="shared" ref="F10:F38" si="1">D10/$D$39</f>
        <v>7.9417141989655428E-6</v>
      </c>
      <c r="G10" s="35"/>
      <c r="H10" s="87">
        <v>724550</v>
      </c>
      <c r="I10" s="35"/>
      <c r="J10" s="115">
        <f t="shared" si="0"/>
        <v>2.3511892577108905E-6</v>
      </c>
    </row>
    <row r="11" spans="1:10" ht="21.75" customHeight="1" x14ac:dyDescent="0.2">
      <c r="A11" s="194" t="s">
        <v>227</v>
      </c>
      <c r="B11" s="194"/>
      <c r="D11" s="96">
        <v>2602969</v>
      </c>
      <c r="E11" s="35"/>
      <c r="F11" s="88">
        <f t="shared" si="1"/>
        <v>4.0009127195528283E-5</v>
      </c>
      <c r="G11" s="35"/>
      <c r="H11" s="87">
        <v>3091975</v>
      </c>
      <c r="I11" s="35"/>
      <c r="J11" s="115">
        <f t="shared" si="0"/>
        <v>1.0033563460231358E-5</v>
      </c>
    </row>
    <row r="12" spans="1:10" ht="21.75" customHeight="1" x14ac:dyDescent="0.2">
      <c r="A12" s="194" t="s">
        <v>228</v>
      </c>
      <c r="B12" s="194"/>
      <c r="D12" s="96">
        <v>6240</v>
      </c>
      <c r="E12" s="35"/>
      <c r="F12" s="88">
        <f t="shared" si="1"/>
        <v>9.5912380708374349E-8</v>
      </c>
      <c r="G12" s="35"/>
      <c r="H12" s="87">
        <v>36586</v>
      </c>
      <c r="I12" s="35"/>
      <c r="J12" s="115">
        <f t="shared" si="0"/>
        <v>1.1872280751171159E-7</v>
      </c>
    </row>
    <row r="13" spans="1:10" ht="21.75" customHeight="1" x14ac:dyDescent="0.2">
      <c r="A13" s="194" t="s">
        <v>229</v>
      </c>
      <c r="B13" s="194"/>
      <c r="D13" s="95" t="s">
        <v>213</v>
      </c>
      <c r="E13" s="35"/>
      <c r="F13" s="88" t="s">
        <v>213</v>
      </c>
      <c r="G13" s="35"/>
      <c r="H13" s="87">
        <v>905424642</v>
      </c>
      <c r="I13" s="35"/>
      <c r="J13" s="115">
        <f t="shared" si="0"/>
        <v>2.9381335890375109E-3</v>
      </c>
    </row>
    <row r="14" spans="1:10" ht="21.75" customHeight="1" x14ac:dyDescent="0.2">
      <c r="A14" s="194" t="s">
        <v>229</v>
      </c>
      <c r="B14" s="194"/>
      <c r="D14" s="95" t="s">
        <v>213</v>
      </c>
      <c r="E14" s="35"/>
      <c r="F14" s="88" t="s">
        <v>213</v>
      </c>
      <c r="G14" s="35"/>
      <c r="H14" s="87">
        <v>10347311904</v>
      </c>
      <c r="I14" s="35"/>
      <c r="J14" s="115">
        <f t="shared" si="0"/>
        <v>3.3577377123550918E-2</v>
      </c>
    </row>
    <row r="15" spans="1:10" ht="21.75" customHeight="1" x14ac:dyDescent="0.2">
      <c r="A15" s="194" t="s">
        <v>226</v>
      </c>
      <c r="B15" s="194"/>
      <c r="D15" s="95" t="s">
        <v>213</v>
      </c>
      <c r="E15" s="35"/>
      <c r="F15" s="88" t="s">
        <v>213</v>
      </c>
      <c r="G15" s="35"/>
      <c r="H15" s="87">
        <v>3370647481</v>
      </c>
      <c r="I15" s="35"/>
      <c r="J15" s="115">
        <f t="shared" si="0"/>
        <v>1.093786508709885E-2</v>
      </c>
    </row>
    <row r="16" spans="1:10" ht="21.75" customHeight="1" x14ac:dyDescent="0.2">
      <c r="A16" s="194" t="s">
        <v>229</v>
      </c>
      <c r="B16" s="194"/>
      <c r="D16" s="95" t="s">
        <v>213</v>
      </c>
      <c r="E16" s="35"/>
      <c r="F16" s="88" t="s">
        <v>213</v>
      </c>
      <c r="G16" s="35"/>
      <c r="H16" s="87">
        <v>2572839262</v>
      </c>
      <c r="I16" s="35"/>
      <c r="J16" s="115">
        <f t="shared" si="0"/>
        <v>8.3489504307932023E-3</v>
      </c>
    </row>
    <row r="17" spans="1:10" ht="21.75" customHeight="1" x14ac:dyDescent="0.2">
      <c r="A17" s="194" t="s">
        <v>229</v>
      </c>
      <c r="B17" s="194"/>
      <c r="D17" s="95" t="s">
        <v>213</v>
      </c>
      <c r="E17" s="35"/>
      <c r="F17" s="88" t="s">
        <v>213</v>
      </c>
      <c r="G17" s="35"/>
      <c r="H17" s="87">
        <v>21185215082</v>
      </c>
      <c r="I17" s="35"/>
      <c r="J17" s="115">
        <f t="shared" si="0"/>
        <v>6.8746739525351097E-2</v>
      </c>
    </row>
    <row r="18" spans="1:10" ht="21.75" customHeight="1" x14ac:dyDescent="0.2">
      <c r="A18" s="194" t="s">
        <v>226</v>
      </c>
      <c r="B18" s="194"/>
      <c r="D18" s="95" t="s">
        <v>213</v>
      </c>
      <c r="E18" s="35"/>
      <c r="F18" s="88" t="s">
        <v>213</v>
      </c>
      <c r="G18" s="35"/>
      <c r="H18" s="87">
        <v>11469698630</v>
      </c>
      <c r="I18" s="35"/>
      <c r="J18" s="115">
        <f t="shared" si="0"/>
        <v>3.7219560013853174E-2</v>
      </c>
    </row>
    <row r="19" spans="1:10" ht="21.75" customHeight="1" x14ac:dyDescent="0.2">
      <c r="A19" s="194" t="s">
        <v>229</v>
      </c>
      <c r="B19" s="194"/>
      <c r="D19" s="95" t="s">
        <v>213</v>
      </c>
      <c r="E19" s="35"/>
      <c r="F19" s="88" t="s">
        <v>213</v>
      </c>
      <c r="G19" s="35"/>
      <c r="H19" s="87">
        <v>8528383561</v>
      </c>
      <c r="I19" s="35"/>
      <c r="J19" s="115">
        <f t="shared" si="0"/>
        <v>2.7674893125748879E-2</v>
      </c>
    </row>
    <row r="20" spans="1:10" ht="21.75" customHeight="1" x14ac:dyDescent="0.2">
      <c r="A20" s="194" t="s">
        <v>230</v>
      </c>
      <c r="B20" s="194"/>
      <c r="D20" s="87">
        <v>3444</v>
      </c>
      <c r="E20" s="35"/>
      <c r="F20" s="88">
        <f t="shared" si="1"/>
        <v>5.2936256275583533E-8</v>
      </c>
      <c r="G20" s="35"/>
      <c r="H20" s="87">
        <v>10213</v>
      </c>
      <c r="I20" s="35"/>
      <c r="J20" s="115">
        <f t="shared" si="0"/>
        <v>3.3141530452006522E-8</v>
      </c>
    </row>
    <row r="21" spans="1:10" ht="21.75" customHeight="1" x14ac:dyDescent="0.2">
      <c r="A21" s="194" t="s">
        <v>230</v>
      </c>
      <c r="B21" s="194"/>
      <c r="D21" s="87" t="s">
        <v>213</v>
      </c>
      <c r="E21" s="35"/>
      <c r="F21" s="88" t="s">
        <v>213</v>
      </c>
      <c r="G21" s="35"/>
      <c r="H21" s="87">
        <v>6393442624</v>
      </c>
      <c r="I21" s="35"/>
      <c r="J21" s="115">
        <f t="shared" si="0"/>
        <v>2.0746937571374961E-2</v>
      </c>
    </row>
    <row r="22" spans="1:10" ht="21.75" customHeight="1" x14ac:dyDescent="0.2">
      <c r="A22" s="194" t="s">
        <v>224</v>
      </c>
      <c r="B22" s="194"/>
      <c r="D22" s="87" t="s">
        <v>213</v>
      </c>
      <c r="E22" s="35"/>
      <c r="F22" s="88" t="s">
        <v>213</v>
      </c>
      <c r="G22" s="35"/>
      <c r="H22" s="87">
        <v>13606557374</v>
      </c>
      <c r="I22" s="35"/>
      <c r="J22" s="115">
        <f t="shared" si="0"/>
        <v>4.4153738916811403E-2</v>
      </c>
    </row>
    <row r="23" spans="1:10" ht="21.75" customHeight="1" x14ac:dyDescent="0.2">
      <c r="A23" s="194" t="s">
        <v>224</v>
      </c>
      <c r="B23" s="194"/>
      <c r="D23" s="87" t="s">
        <v>213</v>
      </c>
      <c r="E23" s="35"/>
      <c r="F23" s="88" t="s">
        <v>213</v>
      </c>
      <c r="G23" s="35"/>
      <c r="H23" s="87">
        <v>10877049178</v>
      </c>
      <c r="I23" s="35"/>
      <c r="J23" s="115">
        <f t="shared" si="0"/>
        <v>3.529639249590321E-2</v>
      </c>
    </row>
    <row r="24" spans="1:10" ht="21.75" customHeight="1" x14ac:dyDescent="0.2">
      <c r="A24" s="194" t="s">
        <v>224</v>
      </c>
      <c r="B24" s="194"/>
      <c r="D24" s="87" t="s">
        <v>213</v>
      </c>
      <c r="E24" s="35"/>
      <c r="F24" s="88" t="s">
        <v>213</v>
      </c>
      <c r="G24" s="35"/>
      <c r="H24" s="87">
        <v>2856557375</v>
      </c>
      <c r="I24" s="35"/>
      <c r="J24" s="115">
        <f t="shared" si="0"/>
        <v>9.2696253041678559E-3</v>
      </c>
    </row>
    <row r="25" spans="1:10" ht="21.75" customHeight="1" x14ac:dyDescent="0.2">
      <c r="A25" s="194" t="s">
        <v>215</v>
      </c>
      <c r="B25" s="194"/>
      <c r="D25" s="87" t="s">
        <v>213</v>
      </c>
      <c r="E25" s="35"/>
      <c r="F25" s="88" t="s">
        <v>213</v>
      </c>
      <c r="G25" s="35"/>
      <c r="H25" s="87">
        <v>49836065572</v>
      </c>
      <c r="I25" s="35"/>
      <c r="J25" s="115">
        <f t="shared" si="0"/>
        <v>0.16171971847279268</v>
      </c>
    </row>
    <row r="26" spans="1:10" ht="21.75" customHeight="1" x14ac:dyDescent="0.2">
      <c r="A26" s="194" t="s">
        <v>224</v>
      </c>
      <c r="B26" s="194"/>
      <c r="D26" s="87">
        <v>304918032</v>
      </c>
      <c r="E26" s="35"/>
      <c r="F26" s="88">
        <f t="shared" si="1"/>
        <v>4.6867651234026083E-3</v>
      </c>
      <c r="G26" s="35"/>
      <c r="H26" s="87">
        <v>38307388029</v>
      </c>
      <c r="I26" s="35"/>
      <c r="J26" s="115">
        <f t="shared" si="0"/>
        <v>0.12430876989130847</v>
      </c>
    </row>
    <row r="27" spans="1:10" ht="21.75" customHeight="1" x14ac:dyDescent="0.2">
      <c r="A27" s="194" t="s">
        <v>227</v>
      </c>
      <c r="B27" s="194"/>
      <c r="D27" s="87">
        <v>1142076539</v>
      </c>
      <c r="E27" s="35"/>
      <c r="F27" s="88">
        <f t="shared" si="1"/>
        <v>1.755437176388951E-2</v>
      </c>
      <c r="G27" s="35"/>
      <c r="H27" s="87">
        <v>5816939887</v>
      </c>
      <c r="I27" s="35"/>
      <c r="J27" s="115">
        <f t="shared" si="0"/>
        <v>1.8876166689758334E-2</v>
      </c>
    </row>
    <row r="28" spans="1:10" ht="21.75" customHeight="1" x14ac:dyDescent="0.2">
      <c r="A28" s="194" t="s">
        <v>226</v>
      </c>
      <c r="B28" s="194"/>
      <c r="D28" s="87">
        <v>194111745</v>
      </c>
      <c r="E28" s="35"/>
      <c r="F28" s="88">
        <f t="shared" si="1"/>
        <v>2.983608908078026E-3</v>
      </c>
      <c r="G28" s="35"/>
      <c r="H28" s="87">
        <v>7149041096</v>
      </c>
      <c r="I28" s="35"/>
      <c r="J28" s="115">
        <f t="shared" si="0"/>
        <v>2.3198880170932152E-2</v>
      </c>
    </row>
    <row r="29" spans="1:10" ht="21.75" customHeight="1" x14ac:dyDescent="0.2">
      <c r="A29" s="194" t="s">
        <v>226</v>
      </c>
      <c r="B29" s="194"/>
      <c r="D29" s="87">
        <v>4149014179</v>
      </c>
      <c r="E29" s="35"/>
      <c r="F29" s="88">
        <f t="shared" si="1"/>
        <v>6.3772728766136419E-2</v>
      </c>
      <c r="G29" s="35"/>
      <c r="H29" s="87">
        <v>15839178083</v>
      </c>
      <c r="I29" s="35"/>
      <c r="J29" s="115">
        <f t="shared" si="0"/>
        <v>5.1398668635317606E-2</v>
      </c>
    </row>
    <row r="30" spans="1:10" ht="21.75" customHeight="1" x14ac:dyDescent="0.2">
      <c r="A30" s="194" t="s">
        <v>226</v>
      </c>
      <c r="B30" s="194"/>
      <c r="D30" s="87">
        <v>7979040976</v>
      </c>
      <c r="E30" s="35"/>
      <c r="F30" s="88">
        <f t="shared" si="1"/>
        <v>0.12264243842593443</v>
      </c>
      <c r="G30" s="35"/>
      <c r="H30" s="87">
        <v>19810032768</v>
      </c>
      <c r="I30" s="35"/>
      <c r="J30" s="115">
        <f t="shared" si="0"/>
        <v>6.428422640124537E-2</v>
      </c>
    </row>
    <row r="31" spans="1:10" ht="21.75" customHeight="1" x14ac:dyDescent="0.2">
      <c r="A31" s="194" t="s">
        <v>226</v>
      </c>
      <c r="B31" s="194"/>
      <c r="D31" s="87">
        <v>5273263090</v>
      </c>
      <c r="E31" s="35"/>
      <c r="F31" s="88">
        <f t="shared" si="1"/>
        <v>8.1053079657611937E-2</v>
      </c>
      <c r="G31" s="35"/>
      <c r="H31" s="87">
        <v>10669599130</v>
      </c>
      <c r="I31" s="35"/>
      <c r="J31" s="115">
        <f t="shared" si="0"/>
        <v>3.4623210073200551E-2</v>
      </c>
    </row>
    <row r="32" spans="1:10" ht="21.75" customHeight="1" x14ac:dyDescent="0.2">
      <c r="A32" s="194" t="s">
        <v>224</v>
      </c>
      <c r="B32" s="194"/>
      <c r="D32" s="87">
        <v>3966270462</v>
      </c>
      <c r="E32" s="35"/>
      <c r="F32" s="88">
        <f t="shared" si="1"/>
        <v>6.0963852971750616E-2</v>
      </c>
      <c r="G32" s="35"/>
      <c r="H32" s="87">
        <v>7860122892</v>
      </c>
      <c r="I32" s="35"/>
      <c r="J32" s="115">
        <f t="shared" si="0"/>
        <v>2.5506364651104625E-2</v>
      </c>
    </row>
    <row r="33" spans="1:10" ht="21.75" customHeight="1" x14ac:dyDescent="0.2">
      <c r="A33" s="194" t="s">
        <v>224</v>
      </c>
      <c r="B33" s="194"/>
      <c r="D33" s="87">
        <v>8131147511</v>
      </c>
      <c r="E33" s="35"/>
      <c r="F33" s="88">
        <f t="shared" si="1"/>
        <v>0.12498040315240104</v>
      </c>
      <c r="G33" s="35"/>
      <c r="H33" s="87">
        <v>13901639293</v>
      </c>
      <c r="I33" s="35"/>
      <c r="J33" s="115">
        <f t="shared" si="0"/>
        <v>4.5111289725033768E-2</v>
      </c>
    </row>
    <row r="34" spans="1:10" ht="21.75" customHeight="1" x14ac:dyDescent="0.2">
      <c r="A34" s="194" t="s">
        <v>226</v>
      </c>
      <c r="B34" s="194"/>
      <c r="D34" s="87">
        <v>4345081954</v>
      </c>
      <c r="E34" s="35"/>
      <c r="F34" s="88">
        <f t="shared" si="1"/>
        <v>6.6786402977746018E-2</v>
      </c>
      <c r="G34" s="35"/>
      <c r="H34" s="87">
        <v>6868032766</v>
      </c>
      <c r="I34" s="35"/>
      <c r="J34" s="115">
        <f t="shared" si="0"/>
        <v>2.2286998635050188E-2</v>
      </c>
    </row>
    <row r="35" spans="1:10" ht="21.75" customHeight="1" x14ac:dyDescent="0.2">
      <c r="A35" s="194" t="s">
        <v>226</v>
      </c>
      <c r="B35" s="194"/>
      <c r="D35" s="87">
        <v>21522131145</v>
      </c>
      <c r="E35" s="35"/>
      <c r="F35" s="88">
        <f t="shared" si="1"/>
        <v>0.33080750577480783</v>
      </c>
      <c r="G35" s="35"/>
      <c r="H35" s="87">
        <v>31936065570</v>
      </c>
      <c r="I35" s="35"/>
      <c r="J35" s="115">
        <f t="shared" si="0"/>
        <v>0.10363361300356722</v>
      </c>
    </row>
    <row r="36" spans="1:10" ht="21.75" customHeight="1" x14ac:dyDescent="0.2">
      <c r="A36" s="194" t="s">
        <v>224</v>
      </c>
      <c r="B36" s="194"/>
      <c r="D36" s="87">
        <v>4737704908</v>
      </c>
      <c r="E36" s="35"/>
      <c r="F36" s="88">
        <f t="shared" si="1"/>
        <v>7.2821243080132964E-2</v>
      </c>
      <c r="G36" s="35"/>
      <c r="H36" s="87">
        <v>4737704908</v>
      </c>
      <c r="I36" s="35"/>
      <c r="J36" s="115">
        <f t="shared" si="0"/>
        <v>1.5374012678067438E-2</v>
      </c>
    </row>
    <row r="37" spans="1:10" ht="21.75" customHeight="1" x14ac:dyDescent="0.2">
      <c r="A37" s="194" t="s">
        <v>227</v>
      </c>
      <c r="B37" s="194"/>
      <c r="D37" s="87">
        <v>852459010</v>
      </c>
      <c r="E37" s="35"/>
      <c r="F37" s="88">
        <f t="shared" si="1"/>
        <v>1.3102784151507035E-2</v>
      </c>
      <c r="G37" s="35"/>
      <c r="H37" s="87">
        <v>852459010</v>
      </c>
      <c r="I37" s="35"/>
      <c r="J37" s="115">
        <f t="shared" si="0"/>
        <v>2.7662583216491068E-3</v>
      </c>
    </row>
    <row r="38" spans="1:10" ht="21.75" customHeight="1" x14ac:dyDescent="0.2">
      <c r="A38" s="194" t="s">
        <v>227</v>
      </c>
      <c r="B38" s="194"/>
      <c r="D38" s="80">
        <v>2459016384</v>
      </c>
      <c r="E38" s="35"/>
      <c r="F38" s="88">
        <f t="shared" si="1"/>
        <v>3.7796492883066996E-2</v>
      </c>
      <c r="G38" s="35"/>
      <c r="H38" s="80">
        <v>2459016384</v>
      </c>
      <c r="I38" s="35"/>
      <c r="J38" s="115">
        <f t="shared" si="0"/>
        <v>7.9795913416546519E-3</v>
      </c>
    </row>
    <row r="39" spans="1:10" ht="21.75" customHeight="1" x14ac:dyDescent="0.2">
      <c r="A39" s="196"/>
      <c r="B39" s="196"/>
      <c r="D39" s="43">
        <v>65059379758</v>
      </c>
      <c r="E39" s="35"/>
      <c r="F39" s="116">
        <v>100</v>
      </c>
      <c r="G39" s="35"/>
      <c r="H39" s="43">
        <v>308163197677</v>
      </c>
      <c r="I39" s="35"/>
      <c r="J39" s="116" t="s">
        <v>231</v>
      </c>
    </row>
  </sheetData>
  <sheetProtection algorithmName="SHA-512" hashValue="D5YP3OT0zeuzzEZrDiWV8DGgb7AZyEvaWjnmffLZs0GIoNKLSsmke83Y/fq+iXDWBT20eR8C1+MU+u2lzi5k6w==" saltValue="L6FdAyXT2T4zD51fvVIF6A==" spinCount="100000" sheet="1" objects="1" scenarios="1" selectLockedCells="1" autoFilter="0" selectUnlockedCells="1"/>
  <mergeCells count="39">
    <mergeCell ref="A37:B37"/>
    <mergeCell ref="A38:B38"/>
    <mergeCell ref="A39:B39"/>
    <mergeCell ref="A32:B32"/>
    <mergeCell ref="A33:B33"/>
    <mergeCell ref="A34:B34"/>
    <mergeCell ref="A35:B35"/>
    <mergeCell ref="A36:B36"/>
    <mergeCell ref="A27:B27"/>
    <mergeCell ref="A28:B28"/>
    <mergeCell ref="A29:B29"/>
    <mergeCell ref="A30:B30"/>
    <mergeCell ref="A31:B31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 tint="0.39997558519241921"/>
    <pageSetUpPr fitToPage="1"/>
  </sheetPr>
  <dimension ref="A1:F11"/>
  <sheetViews>
    <sheetView rightToLeft="1" view="pageBreakPreview" zoomScale="106" zoomScaleNormal="100" zoomScaleSheetLayoutView="106" workbookViewId="0">
      <selection activeCell="A7" sqref="A7:B9"/>
    </sheetView>
  </sheetViews>
  <sheetFormatPr defaultRowHeight="12.75" x14ac:dyDescent="0.2"/>
  <cols>
    <col min="1" max="1" width="5.140625" customWidth="1"/>
    <col min="2" max="2" width="28.140625" customWidth="1"/>
    <col min="3" max="3" width="1.28515625" customWidth="1"/>
    <col min="4" max="4" width="14.28515625" customWidth="1"/>
    <col min="5" max="5" width="1.28515625" customWidth="1"/>
    <col min="6" max="6" width="16.5703125" customWidth="1"/>
    <col min="7" max="7" width="0.28515625" customWidth="1"/>
  </cols>
  <sheetData>
    <row r="1" spans="1:6" ht="29.1" customHeight="1" x14ac:dyDescent="0.2">
      <c r="A1" s="209" t="s">
        <v>0</v>
      </c>
      <c r="B1" s="209"/>
      <c r="C1" s="209"/>
      <c r="D1" s="209"/>
      <c r="E1" s="209"/>
      <c r="F1" s="209"/>
    </row>
    <row r="2" spans="1:6" ht="21.75" customHeight="1" x14ac:dyDescent="0.2">
      <c r="A2" s="209" t="s">
        <v>148</v>
      </c>
      <c r="B2" s="209"/>
      <c r="C2" s="209"/>
      <c r="D2" s="209"/>
      <c r="E2" s="209"/>
      <c r="F2" s="209"/>
    </row>
    <row r="3" spans="1:6" ht="21.75" customHeight="1" x14ac:dyDescent="0.2">
      <c r="A3" s="209" t="s">
        <v>2</v>
      </c>
      <c r="B3" s="209"/>
      <c r="C3" s="209"/>
      <c r="D3" s="209"/>
      <c r="E3" s="209"/>
      <c r="F3" s="209"/>
    </row>
    <row r="4" spans="1:6" ht="14.45" customHeight="1" x14ac:dyDescent="0.2"/>
    <row r="5" spans="1:6" ht="29.1" customHeight="1" x14ac:dyDescent="0.2">
      <c r="A5" s="101" t="s">
        <v>189</v>
      </c>
      <c r="B5" s="219" t="s">
        <v>163</v>
      </c>
      <c r="C5" s="219"/>
      <c r="D5" s="219"/>
      <c r="E5" s="219"/>
      <c r="F5" s="219"/>
    </row>
    <row r="6" spans="1:6" ht="14.45" customHeight="1" x14ac:dyDescent="0.2">
      <c r="A6" s="54"/>
      <c r="B6" s="54"/>
      <c r="C6" s="54"/>
      <c r="D6" s="100" t="s">
        <v>166</v>
      </c>
      <c r="E6" s="54"/>
      <c r="F6" s="100" t="s">
        <v>9</v>
      </c>
    </row>
    <row r="7" spans="1:6" ht="14.45" customHeight="1" x14ac:dyDescent="0.2">
      <c r="A7" s="202"/>
      <c r="B7" s="202"/>
      <c r="C7" s="54"/>
      <c r="D7" s="99" t="s">
        <v>145</v>
      </c>
      <c r="E7" s="54"/>
      <c r="F7" s="99" t="s">
        <v>145</v>
      </c>
    </row>
    <row r="8" spans="1:6" ht="21.75" customHeight="1" x14ac:dyDescent="0.2">
      <c r="A8" s="195" t="s">
        <v>238</v>
      </c>
      <c r="B8" s="195"/>
      <c r="C8" s="54"/>
      <c r="D8" s="97" t="s">
        <v>213</v>
      </c>
      <c r="E8" s="54"/>
      <c r="F8" s="104">
        <v>433418</v>
      </c>
    </row>
    <row r="9" spans="1:6" ht="21.75" customHeight="1" x14ac:dyDescent="0.2">
      <c r="A9" s="194" t="s">
        <v>237</v>
      </c>
      <c r="B9" s="194"/>
      <c r="C9" s="54"/>
      <c r="D9" s="95" t="s">
        <v>213</v>
      </c>
      <c r="E9" s="54"/>
      <c r="F9" s="87">
        <v>45880708</v>
      </c>
    </row>
    <row r="10" spans="1:6" ht="21.75" customHeight="1" x14ac:dyDescent="0.2">
      <c r="A10" s="202"/>
      <c r="B10" s="202"/>
      <c r="C10" s="54"/>
      <c r="D10" s="82" t="s">
        <v>213</v>
      </c>
      <c r="E10" s="54"/>
      <c r="F10" s="43">
        <v>46314126</v>
      </c>
    </row>
    <row r="11" spans="1:6" ht="14.25" x14ac:dyDescent="0.2">
      <c r="A11" s="54"/>
      <c r="B11" s="54"/>
      <c r="C11" s="54"/>
      <c r="D11" s="54"/>
      <c r="E11" s="54"/>
      <c r="F11" s="117"/>
    </row>
  </sheetData>
  <sheetProtection algorithmName="SHA-512" hashValue="FA46Y7GEBvr3LhRXk8muUeJRMo0etyseyUoI1LVwGYPmsnEZClXxQ0uBk0xdHg6DM17hb44Taiguaiiu/S4MPA==" saltValue="Zh6zARR2VnewoGuw4xlBQQ==" spinCount="100000" sheet="1" objects="1" scenarios="1" selectLockedCells="1" autoFilter="0" selectUnlockedCells="1"/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paperSize="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0.39997558519241921"/>
  </sheetPr>
  <dimension ref="A1:H12"/>
  <sheetViews>
    <sheetView rightToLeft="1" view="pageBreakPreview" zoomScale="60" zoomScaleNormal="100" workbookViewId="0">
      <selection activeCell="H65" sqref="H65"/>
    </sheetView>
  </sheetViews>
  <sheetFormatPr defaultColWidth="35.140625" defaultRowHeight="12.75" x14ac:dyDescent="0.2"/>
  <cols>
    <col min="1" max="1" width="14.85546875" style="119" bestFit="1" customWidth="1"/>
    <col min="2" max="2" width="13.140625" style="119" bestFit="1" customWidth="1"/>
    <col min="3" max="3" width="29.7109375" style="119" customWidth="1"/>
    <col min="4" max="4" width="11" style="119" customWidth="1"/>
    <col min="5" max="5" width="21.7109375" style="119" bestFit="1" customWidth="1"/>
    <col min="6" max="6" width="30.42578125" style="119" customWidth="1"/>
    <col min="7" max="7" width="11.42578125" style="119" customWidth="1"/>
    <col min="8" max="8" width="26.7109375" style="119" customWidth="1"/>
    <col min="9" max="16384" width="35.140625" style="119"/>
  </cols>
  <sheetData>
    <row r="1" spans="1:8" ht="21" x14ac:dyDescent="0.2">
      <c r="A1" s="227" t="str">
        <f>'[1]سود اوراق بهادار و سپرده بانکی'!A2:S2</f>
        <v>صندوق سرمایه‌گذاری تداوم اطمینان تمدن</v>
      </c>
      <c r="B1" s="227"/>
      <c r="C1" s="227"/>
      <c r="D1" s="227"/>
      <c r="E1" s="227"/>
      <c r="F1" s="227"/>
      <c r="G1" s="227"/>
      <c r="H1" s="227"/>
    </row>
    <row r="2" spans="1:8" ht="21" x14ac:dyDescent="0.2">
      <c r="A2" s="227" t="str">
        <f>'[1]سود اوراق بهادار و سپرده بانکی'!A3:S3</f>
        <v>صورت وضعیت درآمدها</v>
      </c>
      <c r="B2" s="227"/>
      <c r="C2" s="227"/>
      <c r="D2" s="227"/>
      <c r="E2" s="227"/>
      <c r="F2" s="227"/>
      <c r="G2" s="227"/>
      <c r="H2" s="227"/>
    </row>
    <row r="3" spans="1:8" ht="21" x14ac:dyDescent="0.2">
      <c r="A3" s="227" t="str">
        <f>'سایر درآمدها'!A3:F3</f>
        <v>برای ماه منتهی به 1403/04/31</v>
      </c>
      <c r="B3" s="227"/>
      <c r="C3" s="227"/>
      <c r="D3" s="227"/>
      <c r="E3" s="227"/>
      <c r="F3" s="227"/>
      <c r="G3" s="227"/>
      <c r="H3" s="227"/>
    </row>
    <row r="5" spans="1:8" ht="21" x14ac:dyDescent="0.2">
      <c r="A5" s="228" t="s">
        <v>178</v>
      </c>
      <c r="B5" s="228"/>
      <c r="C5" s="228"/>
      <c r="D5" s="228"/>
      <c r="E5" s="228"/>
      <c r="F5" s="228"/>
      <c r="G5" s="228"/>
      <c r="H5" s="228"/>
    </row>
    <row r="6" spans="1:8" ht="13.5" thickBot="1" x14ac:dyDescent="0.25"/>
    <row r="7" spans="1:8" ht="42.75" thickBot="1" x14ac:dyDescent="0.25">
      <c r="A7" s="120" t="s">
        <v>180</v>
      </c>
      <c r="B7" s="121" t="s">
        <v>181</v>
      </c>
      <c r="C7" s="121" t="s">
        <v>182</v>
      </c>
      <c r="D7" s="121" t="s">
        <v>51</v>
      </c>
      <c r="E7" s="121" t="s">
        <v>232</v>
      </c>
      <c r="F7" s="121" t="s">
        <v>233</v>
      </c>
      <c r="G7" s="121" t="s">
        <v>234</v>
      </c>
      <c r="H7" s="122" t="s">
        <v>179</v>
      </c>
    </row>
    <row r="8" spans="1:8" ht="38.25" thickBot="1" x14ac:dyDescent="0.6">
      <c r="A8" s="123" t="s">
        <v>235</v>
      </c>
      <c r="B8" s="124" t="s">
        <v>183</v>
      </c>
      <c r="C8" s="124" t="s">
        <v>111</v>
      </c>
      <c r="D8" s="124">
        <v>500000</v>
      </c>
      <c r="E8" s="124">
        <f>D8*1000000</f>
        <v>500000000000</v>
      </c>
      <c r="F8" s="124">
        <v>9740437158</v>
      </c>
      <c r="G8" s="125">
        <v>0.23</v>
      </c>
      <c r="H8" s="129" t="s">
        <v>236</v>
      </c>
    </row>
    <row r="9" spans="1:8" ht="38.25" thickBot="1" x14ac:dyDescent="0.5">
      <c r="A9" s="123" t="s">
        <v>235</v>
      </c>
      <c r="B9" s="124" t="s">
        <v>183</v>
      </c>
      <c r="C9" s="124" t="s">
        <v>102</v>
      </c>
      <c r="D9" s="124">
        <v>1500000</v>
      </c>
      <c r="E9" s="124">
        <f>D9*1000000</f>
        <v>1500000000000</v>
      </c>
      <c r="F9" s="124">
        <v>5669178082</v>
      </c>
      <c r="G9" s="125">
        <v>0.23</v>
      </c>
      <c r="H9" s="130" t="s">
        <v>236</v>
      </c>
    </row>
    <row r="10" spans="1:8" ht="18.75" x14ac:dyDescent="0.2">
      <c r="A10" s="126"/>
      <c r="B10" s="126"/>
      <c r="C10" s="126"/>
      <c r="D10" s="126"/>
      <c r="E10" s="126"/>
      <c r="F10" s="126"/>
      <c r="G10" s="127"/>
      <c r="H10" s="128"/>
    </row>
    <row r="12" spans="1:8" ht="18.75" x14ac:dyDescent="0.2">
      <c r="A12" s="229"/>
      <c r="B12" s="229"/>
      <c r="C12" s="229"/>
      <c r="D12" s="229"/>
      <c r="E12" s="229"/>
      <c r="F12" s="229"/>
      <c r="G12" s="229"/>
      <c r="H12" s="229"/>
    </row>
  </sheetData>
  <sheetProtection algorithmName="SHA-512" hashValue="D1TsMkhFhgVUOS7k7dNfXPhvBQiH41i5IjiYa4denoYLXZifnW9c3TYkqVIiaZW/Fbd9cPNlgbDqGtZ9dGi6CQ==" saltValue="zTzHPk/PHfEaEHSVJIx+Tg==" spinCount="100000" sheet="1" objects="1" scenarios="1" selectLockedCells="1" autoFilter="0" selectUnlockedCells="1"/>
  <mergeCells count="5">
    <mergeCell ref="A1:H1"/>
    <mergeCell ref="A2:H2"/>
    <mergeCell ref="A3:H3"/>
    <mergeCell ref="A5:H5"/>
    <mergeCell ref="A12:H12"/>
  </mergeCells>
  <pageMargins left="0.7" right="0.7" top="0.75" bottom="0.75" header="0.3" footer="0.3"/>
  <pageSetup paperSize="9" scale="5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7" tint="0.39997558519241921"/>
    <pageSetUpPr fitToPage="1"/>
  </sheetPr>
  <dimension ref="A1:X15"/>
  <sheetViews>
    <sheetView rightToLeft="1" view="pageBreakPreview" zoomScale="60" zoomScaleNormal="100" workbookViewId="0">
      <selection activeCell="S27" sqref="S27"/>
    </sheetView>
  </sheetViews>
  <sheetFormatPr defaultRowHeight="12.75" x14ac:dyDescent="0.2"/>
  <cols>
    <col min="1" max="1" width="24.85546875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10.85546875" customWidth="1"/>
    <col min="8" max="8" width="1.28515625" customWidth="1"/>
    <col min="9" max="9" width="14.28515625" customWidth="1"/>
    <col min="10" max="10" width="1.28515625" customWidth="1"/>
    <col min="11" max="11" width="14.7109375" bestFit="1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4.28515625" customWidth="1"/>
    <col min="18" max="18" width="1.28515625" customWidth="1"/>
    <col min="19" max="19" width="15.5703125" customWidth="1"/>
    <col min="20" max="20" width="0.28515625" customWidth="1"/>
    <col min="22" max="22" width="12.7109375" bestFit="1" customWidth="1"/>
    <col min="24" max="24" width="13.85546875" bestFit="1" customWidth="1"/>
  </cols>
  <sheetData>
    <row r="1" spans="1:24" ht="29.1" customHeight="1" x14ac:dyDescent="0.2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</row>
    <row r="2" spans="1:24" ht="21.75" customHeight="1" x14ac:dyDescent="0.2">
      <c r="A2" s="209" t="s">
        <v>148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</row>
    <row r="3" spans="1:24" ht="21.75" customHeight="1" x14ac:dyDescent="0.2">
      <c r="A3" s="209" t="s">
        <v>2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</row>
    <row r="4" spans="1:24" ht="14.45" customHeight="1" x14ac:dyDescent="0.2"/>
    <row r="5" spans="1:24" ht="20.25" customHeight="1" x14ac:dyDescent="0.2">
      <c r="A5" s="230" t="s">
        <v>169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</row>
    <row r="6" spans="1:24" ht="14.45" customHeight="1" x14ac:dyDescent="0.2">
      <c r="A6" s="210" t="s">
        <v>32</v>
      </c>
      <c r="B6" s="54"/>
      <c r="C6" s="210" t="s">
        <v>190</v>
      </c>
      <c r="D6" s="210"/>
      <c r="E6" s="210"/>
      <c r="F6" s="210"/>
      <c r="G6" s="210"/>
      <c r="H6" s="54"/>
      <c r="I6" s="210" t="s">
        <v>166</v>
      </c>
      <c r="J6" s="210"/>
      <c r="K6" s="210"/>
      <c r="L6" s="210"/>
      <c r="M6" s="210"/>
      <c r="N6" s="54"/>
      <c r="O6" s="210" t="s">
        <v>167</v>
      </c>
      <c r="P6" s="210"/>
      <c r="Q6" s="210"/>
      <c r="R6" s="210"/>
      <c r="S6" s="210"/>
    </row>
    <row r="7" spans="1:24" ht="39.75" customHeight="1" x14ac:dyDescent="0.2">
      <c r="A7" s="210"/>
      <c r="B7" s="54"/>
      <c r="C7" s="84" t="s">
        <v>191</v>
      </c>
      <c r="D7" s="56"/>
      <c r="E7" s="84" t="s">
        <v>192</v>
      </c>
      <c r="F7" s="56"/>
      <c r="G7" s="84" t="s">
        <v>193</v>
      </c>
      <c r="H7" s="54"/>
      <c r="I7" s="134" t="s">
        <v>194</v>
      </c>
      <c r="J7" s="56"/>
      <c r="K7" s="84" t="s">
        <v>195</v>
      </c>
      <c r="L7" s="56"/>
      <c r="M7" s="84" t="s">
        <v>196</v>
      </c>
      <c r="N7" s="54"/>
      <c r="O7" s="84" t="s">
        <v>194</v>
      </c>
      <c r="P7" s="56"/>
      <c r="Q7" s="84" t="s">
        <v>195</v>
      </c>
      <c r="R7" s="56"/>
      <c r="S7" s="84" t="s">
        <v>196</v>
      </c>
    </row>
    <row r="8" spans="1:24" ht="21.75" customHeight="1" x14ac:dyDescent="0.2">
      <c r="A8" s="89" t="s">
        <v>20</v>
      </c>
      <c r="B8" s="54"/>
      <c r="C8" s="60" t="s">
        <v>197</v>
      </c>
      <c r="D8" s="54"/>
      <c r="E8" s="97">
        <v>20000000</v>
      </c>
      <c r="F8" s="54"/>
      <c r="G8" s="97">
        <v>82</v>
      </c>
      <c r="H8" s="54"/>
      <c r="I8" s="96">
        <f>E8*G8</f>
        <v>1640000000</v>
      </c>
      <c r="J8" s="39"/>
      <c r="K8" s="111">
        <v>-218991098</v>
      </c>
      <c r="L8" s="39"/>
      <c r="M8" s="97">
        <f t="shared" ref="M8:M13" si="0">I8+K8</f>
        <v>1421008902</v>
      </c>
      <c r="N8" s="39"/>
      <c r="O8" s="97">
        <v>1640000000</v>
      </c>
      <c r="P8" s="54"/>
      <c r="Q8" s="97">
        <v>218991098</v>
      </c>
      <c r="R8" s="39"/>
      <c r="S8" s="97">
        <v>1421008902</v>
      </c>
      <c r="V8" s="49"/>
      <c r="X8" s="49"/>
    </row>
    <row r="9" spans="1:24" ht="21.75" customHeight="1" x14ac:dyDescent="0.2">
      <c r="A9" s="92" t="s">
        <v>25</v>
      </c>
      <c r="B9" s="54"/>
      <c r="C9" s="62" t="s">
        <v>198</v>
      </c>
      <c r="D9" s="54"/>
      <c r="E9" s="95">
        <v>218115</v>
      </c>
      <c r="F9" s="54"/>
      <c r="G9" s="95">
        <v>3000</v>
      </c>
      <c r="H9" s="54"/>
      <c r="I9" s="96">
        <f t="shared" ref="I9:I13" si="1">E9*G9</f>
        <v>654345000</v>
      </c>
      <c r="J9" s="39"/>
      <c r="K9" s="111">
        <v>0</v>
      </c>
      <c r="L9" s="39"/>
      <c r="M9" s="95">
        <f t="shared" si="0"/>
        <v>654345000</v>
      </c>
      <c r="N9" s="39"/>
      <c r="O9" s="95">
        <v>654345000</v>
      </c>
      <c r="P9" s="54"/>
      <c r="Q9" s="95" t="s">
        <v>213</v>
      </c>
      <c r="R9" s="39"/>
      <c r="S9" s="95">
        <v>654345000</v>
      </c>
      <c r="X9" s="49"/>
    </row>
    <row r="10" spans="1:24" ht="21.75" customHeight="1" x14ac:dyDescent="0.2">
      <c r="A10" s="92" t="s">
        <v>27</v>
      </c>
      <c r="B10" s="54"/>
      <c r="C10" s="62" t="s">
        <v>199</v>
      </c>
      <c r="D10" s="54"/>
      <c r="E10" s="95">
        <v>15000000</v>
      </c>
      <c r="F10" s="54"/>
      <c r="G10" s="95">
        <v>255</v>
      </c>
      <c r="H10" s="54"/>
      <c r="I10" s="96">
        <f t="shared" si="1"/>
        <v>3825000000</v>
      </c>
      <c r="J10" s="39"/>
      <c r="K10" s="111">
        <v>-543860165</v>
      </c>
      <c r="L10" s="39"/>
      <c r="M10" s="95">
        <f t="shared" si="0"/>
        <v>3281139835</v>
      </c>
      <c r="N10" s="39"/>
      <c r="O10" s="95">
        <v>3825000000</v>
      </c>
      <c r="P10" s="54"/>
      <c r="Q10" s="95">
        <v>543860165</v>
      </c>
      <c r="R10" s="39"/>
      <c r="S10" s="95">
        <v>3281139835</v>
      </c>
      <c r="V10" s="49"/>
      <c r="X10" s="49"/>
    </row>
    <row r="11" spans="1:24" ht="21.75" customHeight="1" x14ac:dyDescent="0.2">
      <c r="A11" s="92" t="s">
        <v>19</v>
      </c>
      <c r="B11" s="54"/>
      <c r="C11" s="62" t="s">
        <v>199</v>
      </c>
      <c r="D11" s="54"/>
      <c r="E11" s="95">
        <v>14152500</v>
      </c>
      <c r="F11" s="54"/>
      <c r="G11" s="95">
        <v>60</v>
      </c>
      <c r="H11" s="54"/>
      <c r="I11" s="96">
        <f t="shared" si="1"/>
        <v>849150000</v>
      </c>
      <c r="J11" s="39"/>
      <c r="K11" s="111">
        <v>-120736957</v>
      </c>
      <c r="L11" s="39"/>
      <c r="M11" s="95">
        <f t="shared" si="0"/>
        <v>728413043</v>
      </c>
      <c r="N11" s="39"/>
      <c r="O11" s="95">
        <v>849150000</v>
      </c>
      <c r="P11" s="54"/>
      <c r="Q11" s="95">
        <v>120736957</v>
      </c>
      <c r="R11" s="39"/>
      <c r="S11" s="95">
        <v>728413043</v>
      </c>
      <c r="V11" s="49"/>
      <c r="X11" s="49"/>
    </row>
    <row r="12" spans="1:24" ht="21.75" customHeight="1" x14ac:dyDescent="0.2">
      <c r="A12" s="92" t="s">
        <v>172</v>
      </c>
      <c r="B12" s="54"/>
      <c r="C12" s="62" t="s">
        <v>200</v>
      </c>
      <c r="D12" s="54"/>
      <c r="E12" s="95">
        <v>7000000</v>
      </c>
      <c r="F12" s="54"/>
      <c r="G12" s="95">
        <v>1600</v>
      </c>
      <c r="H12" s="54"/>
      <c r="I12" s="96">
        <f t="shared" si="1"/>
        <v>11200000000</v>
      </c>
      <c r="J12" s="39"/>
      <c r="K12" s="111">
        <v>0</v>
      </c>
      <c r="L12" s="39"/>
      <c r="M12" s="95">
        <f t="shared" si="0"/>
        <v>11200000000</v>
      </c>
      <c r="N12" s="39"/>
      <c r="O12" s="95">
        <v>11200000000</v>
      </c>
      <c r="P12" s="54"/>
      <c r="Q12" s="95" t="s">
        <v>213</v>
      </c>
      <c r="R12" s="39"/>
      <c r="S12" s="95">
        <v>11200000000</v>
      </c>
      <c r="X12" s="49"/>
    </row>
    <row r="13" spans="1:24" ht="21.75" customHeight="1" x14ac:dyDescent="0.2">
      <c r="A13" s="92" t="s">
        <v>21</v>
      </c>
      <c r="B13" s="54"/>
      <c r="C13" s="64" t="s">
        <v>199</v>
      </c>
      <c r="D13" s="54"/>
      <c r="E13" s="42">
        <v>5000000</v>
      </c>
      <c r="F13" s="54"/>
      <c r="G13" s="42">
        <v>1810</v>
      </c>
      <c r="H13" s="54"/>
      <c r="I13" s="96">
        <f t="shared" si="1"/>
        <v>9050000000</v>
      </c>
      <c r="J13" s="39"/>
      <c r="K13" s="111">
        <v>-1286780259</v>
      </c>
      <c r="L13" s="39"/>
      <c r="M13" s="42">
        <f t="shared" si="0"/>
        <v>7763219741</v>
      </c>
      <c r="N13" s="39"/>
      <c r="O13" s="42">
        <v>9050000000</v>
      </c>
      <c r="P13" s="54"/>
      <c r="Q13" s="42">
        <v>1286780259</v>
      </c>
      <c r="R13" s="39"/>
      <c r="S13" s="42">
        <v>7763219741</v>
      </c>
      <c r="X13" s="49"/>
    </row>
    <row r="14" spans="1:24" ht="21.75" customHeight="1" thickBot="1" x14ac:dyDescent="0.25">
      <c r="A14" s="94"/>
      <c r="B14" s="54"/>
      <c r="C14" s="59"/>
      <c r="D14" s="54"/>
      <c r="E14" s="43">
        <f>SUM(E8:E13)</f>
        <v>61370615</v>
      </c>
      <c r="F14" s="54"/>
      <c r="G14" s="43">
        <f>SUM(G8:G13)</f>
        <v>6807</v>
      </c>
      <c r="H14" s="54"/>
      <c r="I14" s="131">
        <v>15364150000</v>
      </c>
      <c r="J14" s="39"/>
      <c r="K14" s="133">
        <f>SUM(K8:K13)</f>
        <v>-2170368479</v>
      </c>
      <c r="L14" s="39"/>
      <c r="M14" s="43">
        <f>SUM(M8:M13)</f>
        <v>25048126521</v>
      </c>
      <c r="N14" s="39"/>
      <c r="O14" s="43">
        <v>27218495000</v>
      </c>
      <c r="P14" s="54"/>
      <c r="Q14" s="43">
        <v>2170368479</v>
      </c>
      <c r="R14" s="39"/>
      <c r="S14" s="43">
        <v>25048126521</v>
      </c>
      <c r="X14" s="49"/>
    </row>
    <row r="15" spans="1:24" ht="13.5" thickTop="1" x14ac:dyDescent="0.2"/>
  </sheetData>
  <sheetProtection algorithmName="SHA-512" hashValue="+rpvy/N+y5bxr+KxOAE++m/CpZeUvBHMIzWiVbE8a0Wc2T3sTBVcZHk/LJ5zvA1UU8AAGuMWK4CkorWZjxheOg==" saltValue="XvJ55RzF33D1ZmrCbkLIbA==" spinCount="100000" sheet="1" objects="1" scenarios="1" selectLockedCells="1" autoFilter="0" selectUnlockedCells="1"/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9" scale="84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7" tint="0.39997558519241921"/>
    <pageSetUpPr fitToPage="1"/>
  </sheetPr>
  <dimension ref="A1:T29"/>
  <sheetViews>
    <sheetView rightToLeft="1" view="pageBreakPreview" topLeftCell="A7" zoomScaleNormal="100" zoomScaleSheetLayoutView="100" workbookViewId="0">
      <selection activeCell="C33" sqref="C33"/>
    </sheetView>
  </sheetViews>
  <sheetFormatPr defaultRowHeight="12.75" x14ac:dyDescent="0.2"/>
  <cols>
    <col min="1" max="1" width="28.42578125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6" width="1.28515625" customWidth="1"/>
    <col min="7" max="7" width="0.140625" customWidth="1"/>
    <col min="8" max="8" width="13.42578125" customWidth="1"/>
    <col min="9" max="9" width="1.28515625" customWidth="1"/>
    <col min="10" max="10" width="15.140625" bestFit="1" customWidth="1"/>
    <col min="11" max="11" width="1.28515625" customWidth="1"/>
    <col min="12" max="12" width="12" bestFit="1" customWidth="1"/>
    <col min="13" max="13" width="1.28515625" customWidth="1"/>
    <col min="14" max="14" width="15.5703125" customWidth="1"/>
    <col min="15" max="15" width="1.28515625" customWidth="1"/>
    <col min="16" max="16" width="16.42578125" bestFit="1" customWidth="1"/>
    <col min="17" max="17" width="1.28515625" customWidth="1"/>
    <col min="18" max="18" width="11" bestFit="1" customWidth="1"/>
    <col min="19" max="19" width="1.28515625" customWidth="1"/>
    <col min="20" max="20" width="16.85546875" bestFit="1" customWidth="1"/>
    <col min="21" max="21" width="0.28515625" customWidth="1"/>
  </cols>
  <sheetData>
    <row r="1" spans="1:20" ht="29.1" customHeight="1" x14ac:dyDescent="0.2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</row>
    <row r="2" spans="1:20" ht="21.75" customHeight="1" x14ac:dyDescent="0.2">
      <c r="A2" s="209" t="s">
        <v>148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</row>
    <row r="3" spans="1:20" ht="21.75" customHeight="1" x14ac:dyDescent="0.2">
      <c r="A3" s="209" t="s">
        <v>2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</row>
    <row r="4" spans="1:20" ht="14.45" customHeight="1" x14ac:dyDescent="0.2"/>
    <row r="5" spans="1:20" ht="21" customHeight="1" x14ac:dyDescent="0.2">
      <c r="A5" s="230" t="s">
        <v>201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</row>
    <row r="6" spans="1:20" ht="14.45" customHeight="1" x14ac:dyDescent="0.2">
      <c r="A6" s="210" t="s">
        <v>151</v>
      </c>
      <c r="B6" s="54"/>
      <c r="C6" s="54"/>
      <c r="D6" s="54"/>
      <c r="E6" s="54"/>
      <c r="F6" s="54"/>
      <c r="G6" s="54"/>
      <c r="H6" s="54"/>
      <c r="I6" s="54"/>
      <c r="J6" s="210" t="s">
        <v>166</v>
      </c>
      <c r="K6" s="210"/>
      <c r="L6" s="210"/>
      <c r="M6" s="210"/>
      <c r="N6" s="210"/>
      <c r="O6" s="54"/>
      <c r="P6" s="210" t="s">
        <v>167</v>
      </c>
      <c r="Q6" s="210"/>
      <c r="R6" s="210"/>
      <c r="S6" s="210"/>
      <c r="T6" s="210"/>
    </row>
    <row r="7" spans="1:20" ht="33.75" customHeight="1" x14ac:dyDescent="0.2">
      <c r="A7" s="210"/>
      <c r="B7" s="54"/>
      <c r="C7" s="137" t="s">
        <v>202</v>
      </c>
      <c r="D7" s="54"/>
      <c r="E7" s="231" t="s">
        <v>70</v>
      </c>
      <c r="F7" s="231"/>
      <c r="G7" s="54"/>
      <c r="H7" s="135" t="s">
        <v>203</v>
      </c>
      <c r="I7" s="54"/>
      <c r="J7" s="84" t="s">
        <v>204</v>
      </c>
      <c r="K7" s="56"/>
      <c r="L7" s="84" t="s">
        <v>195</v>
      </c>
      <c r="M7" s="56"/>
      <c r="N7" s="84" t="s">
        <v>205</v>
      </c>
      <c r="O7" s="54"/>
      <c r="P7" s="84" t="s">
        <v>204</v>
      </c>
      <c r="Q7" s="56"/>
      <c r="R7" s="84" t="s">
        <v>195</v>
      </c>
      <c r="S7" s="56"/>
      <c r="T7" s="84" t="s">
        <v>205</v>
      </c>
    </row>
    <row r="8" spans="1:20" ht="21.75" customHeight="1" x14ac:dyDescent="0.2">
      <c r="A8" s="93" t="s">
        <v>126</v>
      </c>
      <c r="B8" s="54"/>
      <c r="C8" s="136" t="s">
        <v>213</v>
      </c>
      <c r="D8" s="54"/>
      <c r="E8" s="60" t="s">
        <v>128</v>
      </c>
      <c r="F8" s="56"/>
      <c r="G8" s="54"/>
      <c r="H8" s="97">
        <v>23</v>
      </c>
      <c r="I8" s="54"/>
      <c r="J8" s="97">
        <v>1187958294</v>
      </c>
      <c r="K8" s="39"/>
      <c r="L8" s="97" t="s">
        <v>213</v>
      </c>
      <c r="M8" s="54"/>
      <c r="N8" s="97">
        <v>1187958294</v>
      </c>
      <c r="O8" s="54"/>
      <c r="P8" s="97">
        <v>1187958294</v>
      </c>
      <c r="Q8" s="54"/>
      <c r="R8" s="97" t="s">
        <v>213</v>
      </c>
      <c r="S8" s="54"/>
      <c r="T8" s="97">
        <v>1187958294</v>
      </c>
    </row>
    <row r="9" spans="1:20" ht="21.75" customHeight="1" x14ac:dyDescent="0.2">
      <c r="A9" s="93" t="s">
        <v>111</v>
      </c>
      <c r="B9" s="54"/>
      <c r="C9" s="136" t="s">
        <v>213</v>
      </c>
      <c r="D9" s="54"/>
      <c r="E9" s="62" t="s">
        <v>113</v>
      </c>
      <c r="F9" s="54"/>
      <c r="G9" s="54"/>
      <c r="H9" s="95">
        <v>23</v>
      </c>
      <c r="I9" s="54"/>
      <c r="J9" s="95">
        <v>31505993845</v>
      </c>
      <c r="K9" s="39"/>
      <c r="L9" s="95" t="s">
        <v>213</v>
      </c>
      <c r="M9" s="54"/>
      <c r="N9" s="95">
        <v>31505993845</v>
      </c>
      <c r="O9" s="54"/>
      <c r="P9" s="95">
        <v>43035450813</v>
      </c>
      <c r="Q9" s="54"/>
      <c r="R9" s="96" t="s">
        <v>213</v>
      </c>
      <c r="S9" s="54"/>
      <c r="T9" s="95">
        <v>43035450813</v>
      </c>
    </row>
    <row r="10" spans="1:20" ht="21.75" customHeight="1" x14ac:dyDescent="0.2">
      <c r="A10" s="93" t="s">
        <v>114</v>
      </c>
      <c r="B10" s="54"/>
      <c r="C10" s="136" t="s">
        <v>213</v>
      </c>
      <c r="D10" s="54"/>
      <c r="E10" s="62" t="s">
        <v>116</v>
      </c>
      <c r="F10" s="54"/>
      <c r="G10" s="54"/>
      <c r="H10" s="95">
        <v>23</v>
      </c>
      <c r="I10" s="54"/>
      <c r="J10" s="95">
        <v>655737</v>
      </c>
      <c r="K10" s="39"/>
      <c r="L10" s="95" t="s">
        <v>213</v>
      </c>
      <c r="M10" s="54"/>
      <c r="N10" s="95">
        <v>655737</v>
      </c>
      <c r="O10" s="54"/>
      <c r="P10" s="95">
        <v>6670374537</v>
      </c>
      <c r="Q10" s="54"/>
      <c r="R10" s="96" t="s">
        <v>213</v>
      </c>
      <c r="S10" s="54"/>
      <c r="T10" s="95">
        <v>6670374537</v>
      </c>
    </row>
    <row r="11" spans="1:20" ht="21.75" customHeight="1" x14ac:dyDescent="0.2">
      <c r="A11" s="93" t="s">
        <v>102</v>
      </c>
      <c r="B11" s="54"/>
      <c r="C11" s="136" t="s">
        <v>213</v>
      </c>
      <c r="D11" s="54"/>
      <c r="E11" s="62" t="s">
        <v>104</v>
      </c>
      <c r="F11" s="54"/>
      <c r="G11" s="54"/>
      <c r="H11" s="95">
        <v>23</v>
      </c>
      <c r="I11" s="54"/>
      <c r="J11" s="95">
        <v>35321382297</v>
      </c>
      <c r="K11" s="39"/>
      <c r="L11" s="95" t="s">
        <v>213</v>
      </c>
      <c r="M11" s="54"/>
      <c r="N11" s="95">
        <v>35321382297</v>
      </c>
      <c r="O11" s="54"/>
      <c r="P11" s="95">
        <v>186790149406</v>
      </c>
      <c r="Q11" s="54"/>
      <c r="R11" s="95" t="s">
        <v>213</v>
      </c>
      <c r="S11" s="54"/>
      <c r="T11" s="95">
        <v>186790149406</v>
      </c>
    </row>
    <row r="12" spans="1:20" ht="21.75" customHeight="1" x14ac:dyDescent="0.2">
      <c r="A12" s="93" t="s">
        <v>105</v>
      </c>
      <c r="B12" s="54"/>
      <c r="C12" s="136" t="s">
        <v>213</v>
      </c>
      <c r="D12" s="54"/>
      <c r="E12" s="62" t="s">
        <v>107</v>
      </c>
      <c r="F12" s="54"/>
      <c r="G12" s="54"/>
      <c r="H12" s="95">
        <v>20.5</v>
      </c>
      <c r="I12" s="54"/>
      <c r="J12" s="95">
        <v>39281123437</v>
      </c>
      <c r="K12" s="39"/>
      <c r="L12" s="95" t="s">
        <v>213</v>
      </c>
      <c r="M12" s="54"/>
      <c r="N12" s="95">
        <v>39281123437</v>
      </c>
      <c r="O12" s="54"/>
      <c r="P12" s="95">
        <v>181472463868</v>
      </c>
      <c r="Q12" s="54"/>
      <c r="R12" s="96" t="s">
        <v>213</v>
      </c>
      <c r="S12" s="54"/>
      <c r="T12" s="95">
        <v>181472463868</v>
      </c>
    </row>
    <row r="13" spans="1:20" ht="21.75" customHeight="1" x14ac:dyDescent="0.2">
      <c r="A13" s="93" t="s">
        <v>123</v>
      </c>
      <c r="B13" s="54"/>
      <c r="C13" s="136" t="s">
        <v>213</v>
      </c>
      <c r="D13" s="54"/>
      <c r="E13" s="62" t="s">
        <v>125</v>
      </c>
      <c r="F13" s="54"/>
      <c r="G13" s="54"/>
      <c r="H13" s="95">
        <v>18</v>
      </c>
      <c r="I13" s="54"/>
      <c r="J13" s="95">
        <v>302463319</v>
      </c>
      <c r="K13" s="39"/>
      <c r="L13" s="95" t="s">
        <v>213</v>
      </c>
      <c r="M13" s="54"/>
      <c r="N13" s="95">
        <v>302463319</v>
      </c>
      <c r="O13" s="54"/>
      <c r="P13" s="95">
        <v>1511581755</v>
      </c>
      <c r="Q13" s="54"/>
      <c r="R13" s="95" t="s">
        <v>213</v>
      </c>
      <c r="S13" s="54"/>
      <c r="T13" s="95">
        <v>1511581755</v>
      </c>
    </row>
    <row r="14" spans="1:20" ht="21.75" customHeight="1" x14ac:dyDescent="0.2">
      <c r="A14" s="93" t="s">
        <v>108</v>
      </c>
      <c r="B14" s="54"/>
      <c r="C14" s="136" t="s">
        <v>213</v>
      </c>
      <c r="D14" s="54"/>
      <c r="E14" s="62" t="s">
        <v>110</v>
      </c>
      <c r="F14" s="54"/>
      <c r="G14" s="54"/>
      <c r="H14" s="95">
        <v>17</v>
      </c>
      <c r="I14" s="54"/>
      <c r="J14" s="95">
        <v>1442173389</v>
      </c>
      <c r="K14" s="39"/>
      <c r="L14" s="95" t="s">
        <v>213</v>
      </c>
      <c r="M14" s="54"/>
      <c r="N14" s="95">
        <v>1442173389</v>
      </c>
      <c r="O14" s="54"/>
      <c r="P14" s="95">
        <v>12161930498</v>
      </c>
      <c r="Q14" s="54"/>
      <c r="R14" s="96" t="s">
        <v>213</v>
      </c>
      <c r="S14" s="54"/>
      <c r="T14" s="95">
        <v>12161930498</v>
      </c>
    </row>
    <row r="15" spans="1:20" ht="21.75" customHeight="1" x14ac:dyDescent="0.2">
      <c r="A15" s="93" t="s">
        <v>120</v>
      </c>
      <c r="B15" s="54"/>
      <c r="C15" s="136" t="s">
        <v>213</v>
      </c>
      <c r="D15" s="54"/>
      <c r="E15" s="62" t="s">
        <v>122</v>
      </c>
      <c r="F15" s="54"/>
      <c r="G15" s="54"/>
      <c r="H15" s="95">
        <v>18</v>
      </c>
      <c r="I15" s="54"/>
      <c r="J15" s="95">
        <v>14377930</v>
      </c>
      <c r="K15" s="39"/>
      <c r="L15" s="95" t="s">
        <v>213</v>
      </c>
      <c r="M15" s="54"/>
      <c r="N15" s="95">
        <v>14377930</v>
      </c>
      <c r="O15" s="54"/>
      <c r="P15" s="95">
        <v>75850656</v>
      </c>
      <c r="Q15" s="54"/>
      <c r="R15" s="95" t="s">
        <v>213</v>
      </c>
      <c r="S15" s="54"/>
      <c r="T15" s="95">
        <v>75850656</v>
      </c>
    </row>
    <row r="16" spans="1:20" ht="21.75" customHeight="1" x14ac:dyDescent="0.2">
      <c r="A16" s="93" t="s">
        <v>117</v>
      </c>
      <c r="B16" s="54"/>
      <c r="C16" s="136" t="s">
        <v>213</v>
      </c>
      <c r="D16" s="54"/>
      <c r="E16" s="62" t="s">
        <v>119</v>
      </c>
      <c r="F16" s="54"/>
      <c r="G16" s="54"/>
      <c r="H16" s="95">
        <v>18</v>
      </c>
      <c r="I16" s="54"/>
      <c r="J16" s="95">
        <v>54218995626</v>
      </c>
      <c r="K16" s="39"/>
      <c r="L16" s="95" t="s">
        <v>213</v>
      </c>
      <c r="M16" s="54"/>
      <c r="N16" s="95">
        <v>54218995626</v>
      </c>
      <c r="O16" s="54"/>
      <c r="P16" s="95">
        <v>110173928125</v>
      </c>
      <c r="Q16" s="54"/>
      <c r="R16" s="96" t="s">
        <v>213</v>
      </c>
      <c r="S16" s="54"/>
      <c r="T16" s="95">
        <v>110173928125</v>
      </c>
    </row>
    <row r="17" spans="1:20" ht="21.75" customHeight="1" x14ac:dyDescent="0.2">
      <c r="A17" s="93" t="s">
        <v>99</v>
      </c>
      <c r="B17" s="54"/>
      <c r="C17" s="136" t="s">
        <v>213</v>
      </c>
      <c r="D17" s="54"/>
      <c r="E17" s="62" t="s">
        <v>101</v>
      </c>
      <c r="F17" s="54"/>
      <c r="G17" s="54"/>
      <c r="H17" s="95">
        <v>18</v>
      </c>
      <c r="I17" s="54"/>
      <c r="J17" s="95">
        <v>47369510474</v>
      </c>
      <c r="K17" s="39"/>
      <c r="L17" s="95" t="s">
        <v>213</v>
      </c>
      <c r="M17" s="54"/>
      <c r="N17" s="95">
        <v>47369510474</v>
      </c>
      <c r="O17" s="54"/>
      <c r="P17" s="95">
        <v>191121762237</v>
      </c>
      <c r="Q17" s="54"/>
      <c r="R17" s="95" t="s">
        <v>213</v>
      </c>
      <c r="S17" s="54"/>
      <c r="T17" s="95">
        <v>191121762237</v>
      </c>
    </row>
    <row r="18" spans="1:20" ht="21.75" customHeight="1" x14ac:dyDescent="0.2">
      <c r="A18" s="93" t="s">
        <v>97</v>
      </c>
      <c r="B18" s="54"/>
      <c r="C18" s="136" t="s">
        <v>213</v>
      </c>
      <c r="D18" s="54"/>
      <c r="E18" s="64" t="s">
        <v>40</v>
      </c>
      <c r="F18" s="54"/>
      <c r="G18" s="54"/>
      <c r="H18" s="96">
        <v>16</v>
      </c>
      <c r="I18" s="54"/>
      <c r="J18" s="164">
        <v>19432517395</v>
      </c>
      <c r="K18" s="39"/>
      <c r="L18" s="95" t="s">
        <v>213</v>
      </c>
      <c r="M18" s="54"/>
      <c r="N18" s="164">
        <v>19432517395</v>
      </c>
      <c r="O18" s="54"/>
      <c r="P18" s="164">
        <v>98656005801</v>
      </c>
      <c r="Q18" s="54"/>
      <c r="R18" s="96" t="s">
        <v>213</v>
      </c>
      <c r="S18" s="54"/>
      <c r="T18" s="164">
        <v>98656005801</v>
      </c>
    </row>
    <row r="19" spans="1:20" ht="21.75" customHeight="1" x14ac:dyDescent="0.45">
      <c r="A19" s="162" t="s">
        <v>239</v>
      </c>
      <c r="B19" s="54"/>
      <c r="C19" s="64" t="s">
        <v>245</v>
      </c>
      <c r="D19" s="54"/>
      <c r="E19" s="166" t="s">
        <v>252</v>
      </c>
      <c r="F19" s="54"/>
      <c r="G19" s="54"/>
      <c r="H19" s="167">
        <v>5</v>
      </c>
      <c r="I19" s="54"/>
      <c r="J19" s="164" t="s">
        <v>213</v>
      </c>
      <c r="K19" s="39"/>
      <c r="L19" s="163" t="s">
        <v>213</v>
      </c>
      <c r="M19" s="54"/>
      <c r="N19" s="164" t="s">
        <v>213</v>
      </c>
      <c r="O19" s="54"/>
      <c r="P19" s="165">
        <v>2844684</v>
      </c>
      <c r="Q19" s="54"/>
      <c r="R19" s="164" t="s">
        <v>213</v>
      </c>
      <c r="S19" s="54"/>
      <c r="T19" s="165">
        <v>2844684</v>
      </c>
    </row>
    <row r="20" spans="1:20" ht="21.75" customHeight="1" x14ac:dyDescent="0.45">
      <c r="A20" s="161" t="s">
        <v>225</v>
      </c>
      <c r="B20" s="54"/>
      <c r="C20" s="64" t="s">
        <v>246</v>
      </c>
      <c r="D20" s="54"/>
      <c r="E20" s="166" t="s">
        <v>252</v>
      </c>
      <c r="F20" s="54"/>
      <c r="G20" s="54"/>
      <c r="H20" s="167">
        <v>5</v>
      </c>
      <c r="I20" s="54"/>
      <c r="J20" s="164">
        <v>14487</v>
      </c>
      <c r="K20" s="39"/>
      <c r="L20" s="163" t="s">
        <v>213</v>
      </c>
      <c r="M20" s="54"/>
      <c r="N20" s="164">
        <v>14487</v>
      </c>
      <c r="O20" s="54"/>
      <c r="P20" s="164">
        <v>77168</v>
      </c>
      <c r="Q20" s="54"/>
      <c r="R20" s="164" t="s">
        <v>213</v>
      </c>
      <c r="S20" s="54"/>
      <c r="T20" s="164">
        <v>77168</v>
      </c>
    </row>
    <row r="21" spans="1:20" ht="21.75" customHeight="1" x14ac:dyDescent="0.45">
      <c r="A21" s="161" t="s">
        <v>240</v>
      </c>
      <c r="B21" s="54"/>
      <c r="C21" s="64" t="s">
        <v>247</v>
      </c>
      <c r="D21" s="54"/>
      <c r="E21" s="166" t="s">
        <v>252</v>
      </c>
      <c r="F21" s="54"/>
      <c r="G21" s="54"/>
      <c r="H21" s="167">
        <v>5</v>
      </c>
      <c r="I21" s="54"/>
      <c r="J21" s="164">
        <v>516683</v>
      </c>
      <c r="K21" s="39"/>
      <c r="L21" s="163" t="s">
        <v>213</v>
      </c>
      <c r="M21" s="54"/>
      <c r="N21" s="164">
        <v>516683</v>
      </c>
      <c r="O21" s="54"/>
      <c r="P21" s="164">
        <v>724550</v>
      </c>
      <c r="Q21" s="54"/>
      <c r="R21" s="164" t="s">
        <v>213</v>
      </c>
      <c r="S21" s="54"/>
      <c r="T21" s="164">
        <v>724550</v>
      </c>
    </row>
    <row r="22" spans="1:20" ht="21.75" customHeight="1" x14ac:dyDescent="0.45">
      <c r="A22" s="161" t="s">
        <v>227</v>
      </c>
      <c r="B22" s="54"/>
      <c r="C22" s="64" t="s">
        <v>248</v>
      </c>
      <c r="D22" s="54"/>
      <c r="E22" s="166" t="s">
        <v>252</v>
      </c>
      <c r="F22" s="54"/>
      <c r="G22" s="54"/>
      <c r="H22" s="167">
        <v>5</v>
      </c>
      <c r="I22" s="54"/>
      <c r="J22" s="164">
        <v>2602969</v>
      </c>
      <c r="K22" s="39"/>
      <c r="L22" s="163" t="s">
        <v>213</v>
      </c>
      <c r="M22" s="54"/>
      <c r="N22" s="164">
        <v>2602969</v>
      </c>
      <c r="O22" s="54"/>
      <c r="P22" s="164">
        <v>3091975</v>
      </c>
      <c r="Q22" s="54"/>
      <c r="R22" s="164" t="s">
        <v>213</v>
      </c>
      <c r="S22" s="54"/>
      <c r="T22" s="164">
        <v>3091975</v>
      </c>
    </row>
    <row r="23" spans="1:20" ht="21.75" customHeight="1" x14ac:dyDescent="0.45">
      <c r="A23" s="161" t="s">
        <v>241</v>
      </c>
      <c r="B23" s="54"/>
      <c r="C23" s="64" t="s">
        <v>249</v>
      </c>
      <c r="D23" s="54"/>
      <c r="E23" s="166" t="s">
        <v>252</v>
      </c>
      <c r="F23" s="54"/>
      <c r="G23" s="54"/>
      <c r="H23" s="167">
        <v>5</v>
      </c>
      <c r="I23" s="54"/>
      <c r="J23" s="164">
        <v>3444</v>
      </c>
      <c r="K23" s="39"/>
      <c r="L23" s="163" t="s">
        <v>213</v>
      </c>
      <c r="M23" s="54"/>
      <c r="N23" s="164">
        <v>3444</v>
      </c>
      <c r="O23" s="54"/>
      <c r="P23" s="164">
        <v>10213</v>
      </c>
      <c r="Q23" s="54"/>
      <c r="R23" s="164" t="s">
        <v>213</v>
      </c>
      <c r="S23" s="54"/>
      <c r="T23" s="164">
        <v>10213</v>
      </c>
    </row>
    <row r="24" spans="1:20" ht="21.75" customHeight="1" x14ac:dyDescent="0.45">
      <c r="A24" s="161" t="s">
        <v>228</v>
      </c>
      <c r="B24" s="54"/>
      <c r="C24" s="64" t="s">
        <v>250</v>
      </c>
      <c r="D24" s="54"/>
      <c r="E24" s="166" t="s">
        <v>252</v>
      </c>
      <c r="F24" s="54"/>
      <c r="G24" s="54"/>
      <c r="H24" s="167">
        <v>5</v>
      </c>
      <c r="I24" s="54"/>
      <c r="J24" s="164">
        <v>6240</v>
      </c>
      <c r="K24" s="39"/>
      <c r="L24" s="163" t="s">
        <v>213</v>
      </c>
      <c r="M24" s="54"/>
      <c r="N24" s="164">
        <v>6240</v>
      </c>
      <c r="O24" s="54"/>
      <c r="P24" s="164">
        <v>36586</v>
      </c>
      <c r="Q24" s="54"/>
      <c r="R24" s="164" t="s">
        <v>213</v>
      </c>
      <c r="S24" s="54"/>
      <c r="T24" s="164">
        <v>36586</v>
      </c>
    </row>
    <row r="25" spans="1:20" ht="21.75" customHeight="1" x14ac:dyDescent="0.45">
      <c r="A25" s="161" t="s">
        <v>242</v>
      </c>
      <c r="B25" s="54"/>
      <c r="C25" s="64" t="s">
        <v>249</v>
      </c>
      <c r="D25" s="54"/>
      <c r="E25" s="166" t="s">
        <v>253</v>
      </c>
      <c r="F25" s="54"/>
      <c r="G25" s="54"/>
      <c r="H25" s="167">
        <v>22.5</v>
      </c>
      <c r="I25" s="54"/>
      <c r="J25" s="164" t="s">
        <v>213</v>
      </c>
      <c r="K25" s="39"/>
      <c r="L25" s="163" t="s">
        <v>213</v>
      </c>
      <c r="M25" s="54"/>
      <c r="N25" s="164" t="s">
        <v>213</v>
      </c>
      <c r="O25" s="54"/>
      <c r="P25" s="164">
        <v>6393442624</v>
      </c>
      <c r="Q25" s="54"/>
      <c r="R25" s="164" t="s">
        <v>213</v>
      </c>
      <c r="S25" s="54"/>
      <c r="T25" s="164">
        <v>6393442624</v>
      </c>
    </row>
    <row r="26" spans="1:20" ht="21.75" customHeight="1" x14ac:dyDescent="0.45">
      <c r="A26" s="161" t="s">
        <v>243</v>
      </c>
      <c r="B26" s="54"/>
      <c r="C26" s="166" t="s">
        <v>251</v>
      </c>
      <c r="D26" s="54"/>
      <c r="E26" s="166" t="s">
        <v>251</v>
      </c>
      <c r="F26" s="54"/>
      <c r="G26" s="54"/>
      <c r="H26" s="167">
        <v>22.5</v>
      </c>
      <c r="I26" s="54"/>
      <c r="J26" s="164">
        <v>4453551933</v>
      </c>
      <c r="K26" s="39"/>
      <c r="L26" s="163">
        <v>44842117</v>
      </c>
      <c r="M26" s="54"/>
      <c r="N26" s="164">
        <v>4408709816</v>
      </c>
      <c r="O26" s="54"/>
      <c r="P26" s="164">
        <v>9128415281</v>
      </c>
      <c r="Q26" s="54"/>
      <c r="R26" s="164">
        <v>50103283</v>
      </c>
      <c r="S26" s="54"/>
      <c r="T26" s="164">
        <v>9078311998</v>
      </c>
    </row>
    <row r="27" spans="1:20" ht="23.25" customHeight="1" x14ac:dyDescent="0.45">
      <c r="A27" s="162" t="s">
        <v>226</v>
      </c>
      <c r="B27" s="54"/>
      <c r="C27" s="166" t="s">
        <v>251</v>
      </c>
      <c r="D27" s="54"/>
      <c r="E27" s="166" t="s">
        <v>251</v>
      </c>
      <c r="F27" s="54"/>
      <c r="G27" s="54"/>
      <c r="H27" s="167">
        <v>22.5</v>
      </c>
      <c r="I27" s="54"/>
      <c r="J27" s="164">
        <v>43462643089</v>
      </c>
      <c r="K27" s="39"/>
      <c r="L27" s="156">
        <v>-103568333</v>
      </c>
      <c r="M27" s="54"/>
      <c r="N27" s="164">
        <v>43566211422</v>
      </c>
      <c r="O27" s="54"/>
      <c r="P27" s="164">
        <v>150651469975</v>
      </c>
      <c r="Q27" s="54"/>
      <c r="R27" s="164">
        <v>162061187</v>
      </c>
      <c r="S27" s="54"/>
      <c r="T27" s="164">
        <v>150489408788</v>
      </c>
    </row>
    <row r="28" spans="1:20" ht="20.25" customHeight="1" x14ac:dyDescent="0.45">
      <c r="A28" s="161" t="s">
        <v>244</v>
      </c>
      <c r="B28" s="54"/>
      <c r="C28" s="64" t="s">
        <v>251</v>
      </c>
      <c r="D28" s="54"/>
      <c r="E28" s="166" t="s">
        <v>251</v>
      </c>
      <c r="F28" s="54"/>
      <c r="G28" s="54"/>
      <c r="H28" s="167">
        <v>22.5</v>
      </c>
      <c r="I28" s="54"/>
      <c r="J28" s="164">
        <v>17140040913</v>
      </c>
      <c r="K28" s="39"/>
      <c r="L28" s="163">
        <v>112573293</v>
      </c>
      <c r="M28" s="54"/>
      <c r="N28" s="164">
        <v>17027467620</v>
      </c>
      <c r="O28" s="54"/>
      <c r="P28" s="164">
        <v>141983084621</v>
      </c>
      <c r="Q28" s="54"/>
      <c r="R28" s="164">
        <v>113552860</v>
      </c>
      <c r="S28" s="54"/>
      <c r="T28" s="164">
        <v>141869531761</v>
      </c>
    </row>
    <row r="29" spans="1:20" ht="21.75" customHeight="1" x14ac:dyDescent="0.2">
      <c r="A29" s="94"/>
      <c r="B29" s="54"/>
      <c r="C29" s="59"/>
      <c r="D29" s="54"/>
      <c r="E29" s="59"/>
      <c r="F29" s="54"/>
      <c r="G29" s="54"/>
      <c r="H29" s="59"/>
      <c r="I29" s="54"/>
      <c r="J29" s="43">
        <f>SUM(J8:J28)</f>
        <v>295136531501</v>
      </c>
      <c r="K29" s="39"/>
      <c r="L29" s="82">
        <f>SUM(L26:L28)</f>
        <v>53847077</v>
      </c>
      <c r="M29" s="54"/>
      <c r="N29" s="43">
        <f>SUM(N8:N28)</f>
        <v>295082684424</v>
      </c>
      <c r="O29" s="54"/>
      <c r="P29" s="43">
        <f>SUM(P8:P28)</f>
        <v>1141020653667</v>
      </c>
      <c r="Q29" s="54"/>
      <c r="R29" s="138">
        <f>SUM(R26:R28)</f>
        <v>325717330</v>
      </c>
      <c r="S29" s="54"/>
      <c r="T29" s="43">
        <f>SUM(T8:T28)</f>
        <v>1140694936337</v>
      </c>
    </row>
  </sheetData>
  <sheetProtection algorithmName="SHA-512" hashValue="DvQ9JBWljEYGn1s4DLNLINP13jV791TadR14jxDjN2n5+WhO9RLo5Fwgnu+CSSKpMTsqGKRYHL95Cboat78s5A==" saltValue="Ns1/kvLqgmNHzv1nVoIrUA==" spinCount="100000" sheet="1" objects="1" scenarios="1" selectLockedCells="1" autoFilter="0" selectUnlockedCells="1"/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9" scale="82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7" tint="0.59999389629810485"/>
    <pageSetUpPr fitToPage="1"/>
  </sheetPr>
  <dimension ref="A1:M19"/>
  <sheetViews>
    <sheetView rightToLeft="1" view="pageBreakPreview" topLeftCell="A2" zoomScale="93" zoomScaleNormal="100" zoomScaleSheetLayoutView="93" workbookViewId="0">
      <selection activeCell="E24" sqref="E24"/>
    </sheetView>
  </sheetViews>
  <sheetFormatPr defaultRowHeight="12.75" x14ac:dyDescent="0.2"/>
  <cols>
    <col min="1" max="1" width="20.42578125" customWidth="1"/>
    <col min="2" max="2" width="1.28515625" customWidth="1"/>
    <col min="3" max="3" width="15.140625" bestFit="1" customWidth="1"/>
    <col min="4" max="4" width="1.28515625" customWidth="1"/>
    <col min="5" max="5" width="12.7109375" bestFit="1" customWidth="1"/>
    <col min="6" max="6" width="1.28515625" customWidth="1"/>
    <col min="7" max="7" width="14.85546875" customWidth="1"/>
    <col min="8" max="8" width="1.28515625" customWidth="1"/>
    <col min="9" max="9" width="15.42578125" bestFit="1" customWidth="1"/>
    <col min="10" max="10" width="1.28515625" customWidth="1"/>
    <col min="11" max="11" width="12" bestFit="1" customWidth="1"/>
    <col min="12" max="12" width="1.28515625" customWidth="1"/>
    <col min="13" max="13" width="16.5703125" bestFit="1" customWidth="1"/>
    <col min="14" max="14" width="0.28515625" customWidth="1"/>
  </cols>
  <sheetData>
    <row r="1" spans="1:13" ht="29.1" customHeight="1" x14ac:dyDescent="0.2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</row>
    <row r="2" spans="1:13" ht="21.75" customHeight="1" x14ac:dyDescent="0.2">
      <c r="A2" s="209" t="s">
        <v>148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</row>
    <row r="3" spans="1:13" ht="21.75" customHeight="1" x14ac:dyDescent="0.2">
      <c r="A3" s="209" t="s">
        <v>2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</row>
    <row r="4" spans="1:13" ht="14.45" customHeight="1" x14ac:dyDescent="0.2"/>
    <row r="5" spans="1:13" ht="21.75" customHeight="1" x14ac:dyDescent="0.2">
      <c r="A5" s="219" t="s">
        <v>206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</row>
    <row r="6" spans="1:13" ht="14.45" customHeight="1" x14ac:dyDescent="0.2">
      <c r="A6" s="210" t="s">
        <v>151</v>
      </c>
      <c r="B6" s="54"/>
      <c r="C6" s="210" t="s">
        <v>166</v>
      </c>
      <c r="D6" s="210"/>
      <c r="E6" s="210"/>
      <c r="F6" s="210"/>
      <c r="G6" s="210"/>
      <c r="H6" s="54"/>
      <c r="I6" s="202" t="s">
        <v>167</v>
      </c>
      <c r="J6" s="202"/>
      <c r="K6" s="202"/>
      <c r="L6" s="202"/>
      <c r="M6" s="202"/>
    </row>
    <row r="7" spans="1:13" ht="29.1" customHeight="1" x14ac:dyDescent="0.2">
      <c r="A7" s="210"/>
      <c r="B7" s="54"/>
      <c r="C7" s="84" t="s">
        <v>204</v>
      </c>
      <c r="D7" s="56"/>
      <c r="E7" s="134" t="s">
        <v>195</v>
      </c>
      <c r="F7" s="56"/>
      <c r="G7" s="84" t="s">
        <v>205</v>
      </c>
      <c r="H7" s="54"/>
      <c r="I7" s="140" t="s">
        <v>204</v>
      </c>
      <c r="J7" s="141"/>
      <c r="K7" s="142" t="s">
        <v>195</v>
      </c>
      <c r="L7" s="141"/>
      <c r="M7" s="140" t="s">
        <v>205</v>
      </c>
    </row>
    <row r="8" spans="1:13" s="154" customFormat="1" ht="21.75" customHeight="1" x14ac:dyDescent="0.2">
      <c r="A8" s="149" t="s">
        <v>224</v>
      </c>
      <c r="B8" s="150"/>
      <c r="C8" s="151">
        <v>17140040913</v>
      </c>
      <c r="D8" s="150"/>
      <c r="E8" s="152">
        <v>112573293</v>
      </c>
      <c r="F8" s="150"/>
      <c r="G8" s="151">
        <v>17027467620</v>
      </c>
      <c r="H8" s="150"/>
      <c r="I8" s="151">
        <v>141985929305</v>
      </c>
      <c r="J8" s="153"/>
      <c r="K8" s="152">
        <v>113552860</v>
      </c>
      <c r="L8" s="150"/>
      <c r="M8" s="151">
        <v>141872376445</v>
      </c>
    </row>
    <row r="9" spans="1:13" s="154" customFormat="1" ht="21.75" customHeight="1" x14ac:dyDescent="0.2">
      <c r="A9" s="149" t="s">
        <v>225</v>
      </c>
      <c r="B9" s="150"/>
      <c r="C9" s="155">
        <v>14487</v>
      </c>
      <c r="D9" s="150"/>
      <c r="E9" s="152" t="s">
        <v>213</v>
      </c>
      <c r="F9" s="150"/>
      <c r="G9" s="155">
        <v>14487</v>
      </c>
      <c r="H9" s="150"/>
      <c r="I9" s="155">
        <v>77168</v>
      </c>
      <c r="J9" s="153"/>
      <c r="K9" s="152" t="s">
        <v>213</v>
      </c>
      <c r="L9" s="150"/>
      <c r="M9" s="155">
        <v>77168</v>
      </c>
    </row>
    <row r="10" spans="1:13" s="154" customFormat="1" ht="21.75" customHeight="1" x14ac:dyDescent="0.2">
      <c r="A10" s="149" t="s">
        <v>229</v>
      </c>
      <c r="B10" s="150"/>
      <c r="C10" s="155">
        <v>43463159772</v>
      </c>
      <c r="D10" s="150"/>
      <c r="E10" s="156">
        <f>-103568333</f>
        <v>-103568333</v>
      </c>
      <c r="F10" s="150"/>
      <c r="G10" s="155">
        <v>43566728105</v>
      </c>
      <c r="H10" s="150"/>
      <c r="I10" s="155">
        <v>150652194525</v>
      </c>
      <c r="J10" s="153"/>
      <c r="K10" s="152">
        <v>162061187</v>
      </c>
      <c r="L10" s="150"/>
      <c r="M10" s="155">
        <v>150490133338</v>
      </c>
    </row>
    <row r="11" spans="1:13" s="154" customFormat="1" ht="21.75" customHeight="1" x14ac:dyDescent="0.2">
      <c r="A11" s="149" t="s">
        <v>227</v>
      </c>
      <c r="B11" s="150"/>
      <c r="C11" s="155">
        <v>4456154902</v>
      </c>
      <c r="D11" s="150"/>
      <c r="E11" s="152">
        <v>44842117</v>
      </c>
      <c r="F11" s="150"/>
      <c r="G11" s="155">
        <v>4411312785</v>
      </c>
      <c r="H11" s="150"/>
      <c r="I11" s="155">
        <v>9131507256</v>
      </c>
      <c r="J11" s="153"/>
      <c r="K11" s="152">
        <v>50103283</v>
      </c>
      <c r="L11" s="150"/>
      <c r="M11" s="155">
        <v>9081403973</v>
      </c>
    </row>
    <row r="12" spans="1:13" s="154" customFormat="1" ht="21.75" customHeight="1" x14ac:dyDescent="0.2">
      <c r="A12" s="149" t="s">
        <v>228</v>
      </c>
      <c r="B12" s="150"/>
      <c r="C12" s="155">
        <v>6240</v>
      </c>
      <c r="D12" s="150"/>
      <c r="E12" s="152" t="s">
        <v>213</v>
      </c>
      <c r="F12" s="150"/>
      <c r="G12" s="155">
        <v>6240</v>
      </c>
      <c r="H12" s="150"/>
      <c r="I12" s="155">
        <v>36586</v>
      </c>
      <c r="J12" s="153"/>
      <c r="K12" s="152" t="s">
        <v>213</v>
      </c>
      <c r="L12" s="150"/>
      <c r="M12" s="155">
        <v>36586</v>
      </c>
    </row>
    <row r="13" spans="1:13" s="154" customFormat="1" ht="21.75" customHeight="1" x14ac:dyDescent="0.2">
      <c r="A13" s="149" t="s">
        <v>230</v>
      </c>
      <c r="B13" s="150"/>
      <c r="C13" s="155">
        <v>3444</v>
      </c>
      <c r="D13" s="150"/>
      <c r="E13" s="152" t="s">
        <v>213</v>
      </c>
      <c r="F13" s="150"/>
      <c r="G13" s="155">
        <v>3444</v>
      </c>
      <c r="H13" s="150"/>
      <c r="I13" s="155">
        <v>6393452837</v>
      </c>
      <c r="J13" s="153"/>
      <c r="K13" s="155" t="s">
        <v>213</v>
      </c>
      <c r="L13" s="150"/>
      <c r="M13" s="155">
        <v>6393452837</v>
      </c>
    </row>
    <row r="14" spans="1:13" ht="21.75" customHeight="1" thickBot="1" x14ac:dyDescent="0.25">
      <c r="A14" s="94"/>
      <c r="B14" s="54"/>
      <c r="C14" s="118">
        <f>SUM(C8:C13)</f>
        <v>65059379758</v>
      </c>
      <c r="D14" s="54"/>
      <c r="E14" s="118">
        <v>53847077</v>
      </c>
      <c r="F14" s="54"/>
      <c r="G14" s="118">
        <v>65005532681</v>
      </c>
      <c r="H14" s="54"/>
      <c r="I14" s="118">
        <v>308163197677</v>
      </c>
      <c r="J14" s="54"/>
      <c r="K14" s="118">
        <v>325717330</v>
      </c>
      <c r="L14" s="54"/>
      <c r="M14" s="118">
        <v>307837480347</v>
      </c>
    </row>
    <row r="15" spans="1:13" ht="13.5" thickTop="1" x14ac:dyDescent="0.2"/>
    <row r="17" spans="3:9" x14ac:dyDescent="0.2">
      <c r="C17" s="49"/>
    </row>
    <row r="19" spans="3:9" x14ac:dyDescent="0.2">
      <c r="I19" s="49"/>
    </row>
  </sheetData>
  <sheetProtection algorithmName="SHA-512" hashValue="oIn0L72Nrxs6oApFBXJ3WeaAs9dvsrg1mMy0h1CiquSxWpK49TmNSoxR/rChEVq38veSWbPcaYn34S19IBJKJg==" saltValue="LEToKlSS0RfUjiJmXAmqcQ==" spinCount="100000" sheet="1" objects="1" scenarios="1" selectLockedCells="1" autoFilter="0" selectUnlockedCells="1"/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7" tint="0.59999389629810485"/>
    <pageSetUpPr fitToPage="1"/>
  </sheetPr>
  <dimension ref="A1:S17"/>
  <sheetViews>
    <sheetView rightToLeft="1" view="pageBreakPreview" zoomScale="60" zoomScaleNormal="100" workbookViewId="0">
      <selection activeCell="E21" sqref="E21"/>
    </sheetView>
  </sheetViews>
  <sheetFormatPr defaultRowHeight="12.75" x14ac:dyDescent="0.2"/>
  <cols>
    <col min="1" max="1" width="30.7109375" customWidth="1"/>
    <col min="2" max="2" width="1.28515625" customWidth="1"/>
    <col min="3" max="3" width="10.42578125" customWidth="1"/>
    <col min="4" max="4" width="1.28515625" customWidth="1"/>
    <col min="5" max="5" width="15.140625" bestFit="1" customWidth="1"/>
    <col min="6" max="6" width="1.28515625" customWidth="1"/>
    <col min="7" max="7" width="15.140625" customWidth="1"/>
    <col min="8" max="8" width="1.28515625" customWidth="1"/>
    <col min="9" max="9" width="15.5703125" customWidth="1"/>
    <col min="10" max="10" width="1.28515625" customWidth="1"/>
    <col min="11" max="11" width="10.42578125" customWidth="1"/>
    <col min="12" max="12" width="1.28515625" customWidth="1"/>
    <col min="13" max="13" width="15.7109375" customWidth="1"/>
    <col min="14" max="14" width="1.28515625" customWidth="1"/>
    <col min="15" max="15" width="15.140625" customWidth="1"/>
    <col min="16" max="16" width="1.28515625" customWidth="1"/>
    <col min="17" max="17" width="17.42578125" customWidth="1"/>
    <col min="18" max="18" width="1.28515625" hidden="1" customWidth="1"/>
    <col min="19" max="19" width="0.28515625" hidden="1" customWidth="1"/>
  </cols>
  <sheetData>
    <row r="1" spans="1:18" ht="29.1" customHeight="1" x14ac:dyDescent="0.25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143"/>
    </row>
    <row r="2" spans="1:18" ht="21.75" customHeight="1" x14ac:dyDescent="0.2">
      <c r="A2" s="209" t="s">
        <v>148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</row>
    <row r="3" spans="1:18" ht="21.75" customHeight="1" x14ac:dyDescent="0.2">
      <c r="A3" s="209" t="s">
        <v>2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</row>
    <row r="4" spans="1:18" ht="14.45" customHeight="1" x14ac:dyDescent="0.2"/>
    <row r="5" spans="1:18" ht="19.5" customHeight="1" x14ac:dyDescent="0.2">
      <c r="A5" s="219" t="s">
        <v>207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</row>
    <row r="6" spans="1:18" ht="14.45" customHeight="1" x14ac:dyDescent="0.2">
      <c r="A6" s="210" t="s">
        <v>151</v>
      </c>
      <c r="B6" s="54"/>
      <c r="C6" s="210" t="s">
        <v>166</v>
      </c>
      <c r="D6" s="210"/>
      <c r="E6" s="210"/>
      <c r="F6" s="210"/>
      <c r="G6" s="210"/>
      <c r="H6" s="210"/>
      <c r="I6" s="210"/>
      <c r="J6" s="54"/>
      <c r="K6" s="210" t="s">
        <v>167</v>
      </c>
      <c r="L6" s="210"/>
      <c r="M6" s="210"/>
      <c r="N6" s="210"/>
      <c r="O6" s="210"/>
      <c r="P6" s="210"/>
      <c r="Q6" s="210"/>
      <c r="R6" s="210"/>
    </row>
    <row r="7" spans="1:18" ht="32.25" customHeight="1" x14ac:dyDescent="0.2">
      <c r="A7" s="210"/>
      <c r="B7" s="54"/>
      <c r="C7" s="84" t="s">
        <v>13</v>
      </c>
      <c r="D7" s="56"/>
      <c r="E7" s="84" t="s">
        <v>208</v>
      </c>
      <c r="F7" s="56"/>
      <c r="G7" s="84" t="s">
        <v>209</v>
      </c>
      <c r="H7" s="56"/>
      <c r="I7" s="84" t="s">
        <v>210</v>
      </c>
      <c r="J7" s="54"/>
      <c r="K7" s="84" t="s">
        <v>13</v>
      </c>
      <c r="L7" s="56"/>
      <c r="M7" s="84" t="s">
        <v>208</v>
      </c>
      <c r="N7" s="56"/>
      <c r="O7" s="84" t="s">
        <v>209</v>
      </c>
      <c r="P7" s="56"/>
      <c r="Q7" s="232" t="s">
        <v>210</v>
      </c>
      <c r="R7" s="232"/>
    </row>
    <row r="8" spans="1:18" ht="21.75" customHeight="1" x14ac:dyDescent="0.2">
      <c r="A8" s="93" t="s">
        <v>59</v>
      </c>
      <c r="B8" s="54"/>
      <c r="C8" s="97">
        <v>500000</v>
      </c>
      <c r="D8" s="39"/>
      <c r="E8" s="97">
        <v>5218818790</v>
      </c>
      <c r="F8" s="39"/>
      <c r="G8" s="97">
        <v>5005800000</v>
      </c>
      <c r="H8" s="39"/>
      <c r="I8" s="97">
        <v>213018790</v>
      </c>
      <c r="J8" s="39"/>
      <c r="K8" s="97">
        <v>500000</v>
      </c>
      <c r="L8" s="39"/>
      <c r="M8" s="97">
        <v>5218818790</v>
      </c>
      <c r="N8" s="39"/>
      <c r="O8" s="97">
        <v>5005800000</v>
      </c>
      <c r="P8" s="39"/>
      <c r="Q8" s="207">
        <v>213018790</v>
      </c>
      <c r="R8" s="207"/>
    </row>
    <row r="9" spans="1:18" ht="21.75" customHeight="1" x14ac:dyDescent="0.2">
      <c r="A9" s="93" t="s">
        <v>62</v>
      </c>
      <c r="B9" s="54"/>
      <c r="C9" s="95">
        <v>1503331</v>
      </c>
      <c r="D9" s="39"/>
      <c r="E9" s="95">
        <v>15540333568</v>
      </c>
      <c r="F9" s="39"/>
      <c r="G9" s="95">
        <v>15050748640</v>
      </c>
      <c r="H9" s="39"/>
      <c r="I9" s="95">
        <v>489584928</v>
      </c>
      <c r="J9" s="39"/>
      <c r="K9" s="95">
        <v>1503331</v>
      </c>
      <c r="L9" s="39"/>
      <c r="M9" s="95">
        <v>15540333568</v>
      </c>
      <c r="N9" s="39"/>
      <c r="O9" s="95">
        <v>15050748640</v>
      </c>
      <c r="P9" s="39"/>
      <c r="Q9" s="204">
        <v>489584928</v>
      </c>
      <c r="R9" s="204"/>
    </row>
    <row r="10" spans="1:18" ht="21.75" customHeight="1" x14ac:dyDescent="0.2">
      <c r="A10" s="93" t="s">
        <v>172</v>
      </c>
      <c r="B10" s="54"/>
      <c r="C10" s="95" t="s">
        <v>213</v>
      </c>
      <c r="D10" s="39"/>
      <c r="E10" s="95" t="s">
        <v>213</v>
      </c>
      <c r="F10" s="39"/>
      <c r="G10" s="95" t="s">
        <v>213</v>
      </c>
      <c r="H10" s="39"/>
      <c r="I10" s="95" t="s">
        <v>213</v>
      </c>
      <c r="J10" s="39"/>
      <c r="K10" s="95">
        <v>7000000</v>
      </c>
      <c r="L10" s="39"/>
      <c r="M10" s="95">
        <v>94595510834</v>
      </c>
      <c r="N10" s="39"/>
      <c r="O10" s="95">
        <v>90597717000</v>
      </c>
      <c r="P10" s="39"/>
      <c r="Q10" s="204">
        <v>3997793834</v>
      </c>
      <c r="R10" s="204"/>
    </row>
    <row r="11" spans="1:18" ht="21.75" customHeight="1" x14ac:dyDescent="0.2">
      <c r="A11" s="93" t="s">
        <v>28</v>
      </c>
      <c r="B11" s="54"/>
      <c r="C11" s="95" t="s">
        <v>213</v>
      </c>
      <c r="D11" s="39"/>
      <c r="E11" s="95" t="s">
        <v>213</v>
      </c>
      <c r="F11" s="39"/>
      <c r="G11" s="95" t="s">
        <v>213</v>
      </c>
      <c r="H11" s="39"/>
      <c r="I11" s="95" t="s">
        <v>213</v>
      </c>
      <c r="J11" s="39"/>
      <c r="K11" s="95">
        <v>3410691</v>
      </c>
      <c r="L11" s="39"/>
      <c r="M11" s="95">
        <v>26794687735</v>
      </c>
      <c r="N11" s="39"/>
      <c r="O11" s="95">
        <v>18959102216</v>
      </c>
      <c r="P11" s="39"/>
      <c r="Q11" s="204">
        <v>7835585519</v>
      </c>
      <c r="R11" s="204"/>
    </row>
    <row r="12" spans="1:18" ht="21.75" customHeight="1" x14ac:dyDescent="0.2">
      <c r="A12" s="93" t="s">
        <v>61</v>
      </c>
      <c r="B12" s="54"/>
      <c r="C12" s="95" t="s">
        <v>213</v>
      </c>
      <c r="D12" s="39"/>
      <c r="E12" s="95" t="s">
        <v>213</v>
      </c>
      <c r="F12" s="39"/>
      <c r="G12" s="95" t="s">
        <v>213</v>
      </c>
      <c r="H12" s="39"/>
      <c r="I12" s="95" t="s">
        <v>213</v>
      </c>
      <c r="J12" s="39"/>
      <c r="K12" s="95">
        <v>907358</v>
      </c>
      <c r="L12" s="39"/>
      <c r="M12" s="95">
        <v>14494363892</v>
      </c>
      <c r="N12" s="39"/>
      <c r="O12" s="95">
        <v>11963659308</v>
      </c>
      <c r="P12" s="39"/>
      <c r="Q12" s="204">
        <v>2530704584</v>
      </c>
      <c r="R12" s="204"/>
    </row>
    <row r="13" spans="1:18" ht="21.75" customHeight="1" x14ac:dyDescent="0.2">
      <c r="A13" s="93" t="s">
        <v>26</v>
      </c>
      <c r="B13" s="54"/>
      <c r="C13" s="95" t="s">
        <v>213</v>
      </c>
      <c r="D13" s="39"/>
      <c r="E13" s="95" t="s">
        <v>213</v>
      </c>
      <c r="F13" s="39"/>
      <c r="G13" s="95" t="s">
        <v>213</v>
      </c>
      <c r="H13" s="39"/>
      <c r="I13" s="95" t="s">
        <v>213</v>
      </c>
      <c r="J13" s="39"/>
      <c r="K13" s="95">
        <v>1</v>
      </c>
      <c r="L13" s="39"/>
      <c r="M13" s="95">
        <v>1</v>
      </c>
      <c r="N13" s="39"/>
      <c r="O13" s="95">
        <v>7273</v>
      </c>
      <c r="P13" s="39"/>
      <c r="Q13" s="139">
        <v>-7272</v>
      </c>
      <c r="R13" s="139"/>
    </row>
    <row r="14" spans="1:18" ht="21.75" customHeight="1" x14ac:dyDescent="0.2">
      <c r="A14" s="93" t="s">
        <v>60</v>
      </c>
      <c r="B14" s="54"/>
      <c r="C14" s="95" t="s">
        <v>213</v>
      </c>
      <c r="D14" s="39"/>
      <c r="E14" s="95" t="s">
        <v>213</v>
      </c>
      <c r="F14" s="39"/>
      <c r="G14" s="95" t="s">
        <v>213</v>
      </c>
      <c r="H14" s="39"/>
      <c r="I14" s="95" t="s">
        <v>213</v>
      </c>
      <c r="J14" s="39"/>
      <c r="K14" s="95">
        <v>60000</v>
      </c>
      <c r="L14" s="39"/>
      <c r="M14" s="95">
        <v>19483196669</v>
      </c>
      <c r="N14" s="39"/>
      <c r="O14" s="95">
        <v>17787751931</v>
      </c>
      <c r="P14" s="39"/>
      <c r="Q14" s="204">
        <v>1695444738</v>
      </c>
      <c r="R14" s="204"/>
    </row>
    <row r="15" spans="1:18" ht="21.75" customHeight="1" x14ac:dyDescent="0.2">
      <c r="A15" s="93" t="s">
        <v>114</v>
      </c>
      <c r="B15" s="54"/>
      <c r="C15" s="95">
        <v>500</v>
      </c>
      <c r="D15" s="39"/>
      <c r="E15" s="95">
        <v>499909375</v>
      </c>
      <c r="F15" s="39"/>
      <c r="G15" s="95">
        <v>499910429</v>
      </c>
      <c r="H15" s="39"/>
      <c r="I15" s="139">
        <v>-1054</v>
      </c>
      <c r="J15" s="39"/>
      <c r="K15" s="95">
        <v>117500</v>
      </c>
      <c r="L15" s="39"/>
      <c r="M15" s="95">
        <v>117483453125</v>
      </c>
      <c r="N15" s="39"/>
      <c r="O15" s="95">
        <v>117536968750</v>
      </c>
      <c r="P15" s="39"/>
      <c r="Q15" s="139">
        <v>-53515625</v>
      </c>
      <c r="R15" s="139"/>
    </row>
    <row r="16" spans="1:18" ht="21.75" customHeight="1" x14ac:dyDescent="0.2">
      <c r="A16" s="93" t="s">
        <v>108</v>
      </c>
      <c r="B16" s="54"/>
      <c r="C16" s="42">
        <v>205000</v>
      </c>
      <c r="D16" s="39"/>
      <c r="E16" s="42">
        <v>205000000000</v>
      </c>
      <c r="F16" s="39"/>
      <c r="G16" s="42">
        <v>197126159608</v>
      </c>
      <c r="H16" s="39"/>
      <c r="I16" s="42">
        <v>7873840392</v>
      </c>
      <c r="J16" s="39"/>
      <c r="K16" s="42">
        <v>205000</v>
      </c>
      <c r="L16" s="39"/>
      <c r="M16" s="42">
        <v>205000000000</v>
      </c>
      <c r="N16" s="39"/>
      <c r="O16" s="42">
        <v>197126159608</v>
      </c>
      <c r="P16" s="39"/>
      <c r="Q16" s="233">
        <v>7873840392</v>
      </c>
      <c r="R16" s="233"/>
    </row>
    <row r="17" spans="1:18" ht="21.75" customHeight="1" x14ac:dyDescent="0.2">
      <c r="A17" s="94"/>
      <c r="B17" s="54"/>
      <c r="C17" s="43">
        <v>2208831</v>
      </c>
      <c r="D17" s="39"/>
      <c r="E17" s="43">
        <v>226259061733</v>
      </c>
      <c r="F17" s="39"/>
      <c r="G17" s="43">
        <v>217682618677</v>
      </c>
      <c r="H17" s="39"/>
      <c r="I17" s="43">
        <v>8576443056</v>
      </c>
      <c r="J17" s="39"/>
      <c r="K17" s="43">
        <v>13703881</v>
      </c>
      <c r="L17" s="39"/>
      <c r="M17" s="43">
        <v>498610364614</v>
      </c>
      <c r="N17" s="39"/>
      <c r="O17" s="43">
        <v>474027914726</v>
      </c>
      <c r="P17" s="39"/>
      <c r="Q17" s="234">
        <v>24582449888</v>
      </c>
      <c r="R17" s="234"/>
    </row>
  </sheetData>
  <sheetProtection algorithmName="SHA-512" hashValue="R02XSUUhQ81/mESqVfmjO3dbRLz29aenyM0aSdcWqynp/qAh9+X8MUpeXzYVhTxfl1Rvo8KT3OspGYYo3auWfg==" saltValue="MBgs6nnVUKeWSSuOP/OJYw==" spinCount="100000" sheet="1" objects="1" scenarios="1" selectLockedCells="1" autoFilter="0" selectUnlockedCells="1"/>
  <mergeCells count="16">
    <mergeCell ref="Q14:R14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9" scale="91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7" tint="0.39997558519241921"/>
    <pageSetUpPr fitToPage="1"/>
  </sheetPr>
  <dimension ref="A1:Y42"/>
  <sheetViews>
    <sheetView rightToLeft="1" view="pageBreakPreview" zoomScale="60" zoomScaleNormal="100" workbookViewId="0">
      <selection activeCell="I50" sqref="I50"/>
    </sheetView>
  </sheetViews>
  <sheetFormatPr defaultRowHeight="12.75" x14ac:dyDescent="0.2"/>
  <cols>
    <col min="1" max="1" width="29.7109375" customWidth="1"/>
    <col min="2" max="2" width="1.28515625" customWidth="1"/>
    <col min="3" max="3" width="11.5703125" customWidth="1"/>
    <col min="4" max="4" width="1.28515625" customWidth="1"/>
    <col min="5" max="5" width="18.7109375" bestFit="1" customWidth="1"/>
    <col min="6" max="6" width="1.28515625" customWidth="1"/>
    <col min="7" max="7" width="19.28515625" bestFit="1" customWidth="1"/>
    <col min="8" max="8" width="1.28515625" customWidth="1"/>
    <col min="9" max="9" width="15.5703125" customWidth="1"/>
    <col min="10" max="10" width="1.28515625" customWidth="1"/>
    <col min="11" max="11" width="11.42578125" bestFit="1" customWidth="1"/>
    <col min="12" max="12" width="1.28515625" customWidth="1"/>
    <col min="13" max="13" width="18.7109375" bestFit="1" customWidth="1"/>
    <col min="14" max="14" width="1.28515625" customWidth="1"/>
    <col min="15" max="15" width="20.140625" bestFit="1" customWidth="1"/>
    <col min="16" max="16" width="1.28515625" customWidth="1"/>
    <col min="17" max="17" width="16.42578125" customWidth="1"/>
    <col min="18" max="18" width="1.28515625" customWidth="1"/>
    <col min="19" max="19" width="0.28515625" customWidth="1"/>
    <col min="22" max="22" width="18.85546875" bestFit="1" customWidth="1"/>
    <col min="23" max="23" width="18" bestFit="1" customWidth="1"/>
    <col min="24" max="24" width="19.140625" customWidth="1"/>
  </cols>
  <sheetData>
    <row r="1" spans="1:22" ht="29.1" customHeight="1" x14ac:dyDescent="0.25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143"/>
    </row>
    <row r="2" spans="1:22" ht="21.75" customHeight="1" x14ac:dyDescent="0.2">
      <c r="A2" s="209" t="s">
        <v>148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</row>
    <row r="3" spans="1:22" ht="21.75" customHeight="1" x14ac:dyDescent="0.2">
      <c r="A3" s="209" t="s">
        <v>2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</row>
    <row r="4" spans="1:22" ht="14.45" customHeight="1" x14ac:dyDescent="0.2"/>
    <row r="5" spans="1:22" ht="18.75" customHeight="1" x14ac:dyDescent="0.2">
      <c r="A5" s="219" t="s">
        <v>211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</row>
    <row r="6" spans="1:22" ht="14.45" customHeight="1" x14ac:dyDescent="0.2">
      <c r="A6" s="210" t="s">
        <v>151</v>
      </c>
      <c r="B6" s="54"/>
      <c r="C6" s="210" t="s">
        <v>166</v>
      </c>
      <c r="D6" s="210"/>
      <c r="E6" s="210"/>
      <c r="F6" s="210"/>
      <c r="G6" s="210"/>
      <c r="H6" s="210"/>
      <c r="I6" s="210"/>
      <c r="J6" s="54"/>
      <c r="K6" s="210" t="s">
        <v>167</v>
      </c>
      <c r="L6" s="210"/>
      <c r="M6" s="210"/>
      <c r="N6" s="210"/>
      <c r="O6" s="210"/>
      <c r="P6" s="210"/>
      <c r="Q6" s="210"/>
      <c r="R6" s="210"/>
    </row>
    <row r="7" spans="1:22" ht="34.5" customHeight="1" x14ac:dyDescent="0.2">
      <c r="A7" s="210"/>
      <c r="B7" s="54"/>
      <c r="C7" s="84" t="s">
        <v>13</v>
      </c>
      <c r="D7" s="56"/>
      <c r="E7" s="84" t="s">
        <v>15</v>
      </c>
      <c r="F7" s="56"/>
      <c r="G7" s="84" t="s">
        <v>209</v>
      </c>
      <c r="H7" s="56"/>
      <c r="I7" s="84" t="s">
        <v>212</v>
      </c>
      <c r="J7" s="54"/>
      <c r="K7" s="84" t="s">
        <v>13</v>
      </c>
      <c r="L7" s="56"/>
      <c r="M7" s="84" t="s">
        <v>15</v>
      </c>
      <c r="N7" s="56"/>
      <c r="O7" s="84" t="s">
        <v>209</v>
      </c>
      <c r="P7" s="56"/>
      <c r="Q7" s="232" t="s">
        <v>212</v>
      </c>
      <c r="R7" s="232"/>
    </row>
    <row r="8" spans="1:22" ht="21.75" customHeight="1" x14ac:dyDescent="0.2">
      <c r="A8" s="93" t="s">
        <v>24</v>
      </c>
      <c r="B8" s="54"/>
      <c r="C8" s="102">
        <v>32085561</v>
      </c>
      <c r="D8" s="54"/>
      <c r="E8" s="102">
        <v>65447825723</v>
      </c>
      <c r="F8" s="54"/>
      <c r="G8" s="102">
        <v>-64267723602</v>
      </c>
      <c r="H8" s="54"/>
      <c r="I8" s="102">
        <f>E8+G8</f>
        <v>1180102121</v>
      </c>
      <c r="J8" s="54"/>
      <c r="K8" s="102">
        <v>32085561</v>
      </c>
      <c r="L8" s="54"/>
      <c r="M8" s="102">
        <v>65447825723</v>
      </c>
      <c r="N8" s="54"/>
      <c r="O8" s="102">
        <v>-59770577683</v>
      </c>
      <c r="P8" s="54"/>
      <c r="Q8" s="102">
        <f>M8+O8</f>
        <v>5677248040</v>
      </c>
      <c r="R8" s="102"/>
    </row>
    <row r="9" spans="1:22" ht="21.75" customHeight="1" x14ac:dyDescent="0.2">
      <c r="A9" s="93" t="s">
        <v>28</v>
      </c>
      <c r="B9" s="54"/>
      <c r="C9" s="102">
        <v>10210000</v>
      </c>
      <c r="D9" s="54"/>
      <c r="E9" s="102">
        <v>77743258830</v>
      </c>
      <c r="F9" s="54"/>
      <c r="G9" s="102">
        <v>-69826843440</v>
      </c>
      <c r="H9" s="54"/>
      <c r="I9" s="102">
        <f t="shared" ref="I9:I40" si="0">E9+G9</f>
        <v>7916415390</v>
      </c>
      <c r="J9" s="54"/>
      <c r="K9" s="102">
        <v>10210000</v>
      </c>
      <c r="L9" s="54"/>
      <c r="M9" s="102">
        <v>77743258830</v>
      </c>
      <c r="N9" s="54"/>
      <c r="O9" s="102">
        <v>-56754608776</v>
      </c>
      <c r="P9" s="54"/>
      <c r="Q9" s="102">
        <f t="shared" ref="Q9:Q40" si="1">M9+O9</f>
        <v>20988650054</v>
      </c>
      <c r="R9" s="102"/>
      <c r="V9" s="132"/>
    </row>
    <row r="10" spans="1:22" ht="21.75" customHeight="1" x14ac:dyDescent="0.2">
      <c r="A10" s="93" t="s">
        <v>25</v>
      </c>
      <c r="B10" s="54"/>
      <c r="C10" s="102">
        <v>218115</v>
      </c>
      <c r="D10" s="54"/>
      <c r="E10" s="102">
        <v>4778651435</v>
      </c>
      <c r="F10" s="54"/>
      <c r="G10" s="102">
        <v>-4292980871</v>
      </c>
      <c r="H10" s="54"/>
      <c r="I10" s="102">
        <f t="shared" si="0"/>
        <v>485670564</v>
      </c>
      <c r="J10" s="54"/>
      <c r="K10" s="102">
        <v>218115</v>
      </c>
      <c r="L10" s="54"/>
      <c r="M10" s="102">
        <v>4778651435</v>
      </c>
      <c r="N10" s="54"/>
      <c r="O10" s="102">
        <v>-4754801541</v>
      </c>
      <c r="P10" s="54"/>
      <c r="Q10" s="102">
        <f t="shared" si="1"/>
        <v>23849894</v>
      </c>
      <c r="R10" s="102"/>
    </row>
    <row r="11" spans="1:22" ht="21.75" customHeight="1" x14ac:dyDescent="0.2">
      <c r="A11" s="93" t="s">
        <v>59</v>
      </c>
      <c r="B11" s="54"/>
      <c r="C11" s="102">
        <v>2000000</v>
      </c>
      <c r="D11" s="54"/>
      <c r="E11" s="102">
        <v>19976250000</v>
      </c>
      <c r="F11" s="54"/>
      <c r="G11" s="102">
        <v>-19914571875</v>
      </c>
      <c r="H11" s="54"/>
      <c r="I11" s="102">
        <f t="shared" si="0"/>
        <v>61678125</v>
      </c>
      <c r="J11" s="54"/>
      <c r="K11" s="102">
        <v>2000000</v>
      </c>
      <c r="L11" s="54"/>
      <c r="M11" s="102">
        <v>19976250000</v>
      </c>
      <c r="N11" s="54"/>
      <c r="O11" s="102">
        <v>-20023200000</v>
      </c>
      <c r="P11" s="54"/>
      <c r="Q11" s="102">
        <f t="shared" si="1"/>
        <v>-46950000</v>
      </c>
      <c r="R11" s="102"/>
      <c r="V11" s="132"/>
    </row>
    <row r="12" spans="1:22" ht="21.75" customHeight="1" x14ac:dyDescent="0.2">
      <c r="A12" s="93" t="s">
        <v>27</v>
      </c>
      <c r="B12" s="54"/>
      <c r="C12" s="102">
        <v>15000000</v>
      </c>
      <c r="D12" s="54"/>
      <c r="E12" s="102">
        <v>60835860000</v>
      </c>
      <c r="F12" s="54"/>
      <c r="G12" s="102">
        <v>-63639081000</v>
      </c>
      <c r="H12" s="54"/>
      <c r="I12" s="102">
        <f t="shared" si="0"/>
        <v>-2803221000</v>
      </c>
      <c r="J12" s="54"/>
      <c r="K12" s="102">
        <v>15000000</v>
      </c>
      <c r="L12" s="54"/>
      <c r="M12" s="102">
        <v>60835860000</v>
      </c>
      <c r="N12" s="54"/>
      <c r="O12" s="102">
        <v>-60164876250</v>
      </c>
      <c r="P12" s="54"/>
      <c r="Q12" s="102">
        <f t="shared" si="1"/>
        <v>670983750</v>
      </c>
      <c r="R12" s="102"/>
    </row>
    <row r="13" spans="1:22" ht="21.75" customHeight="1" x14ac:dyDescent="0.2">
      <c r="A13" s="93" t="s">
        <v>20</v>
      </c>
      <c r="B13" s="54"/>
      <c r="C13" s="102">
        <v>20000000</v>
      </c>
      <c r="D13" s="54"/>
      <c r="E13" s="102">
        <v>68092425000</v>
      </c>
      <c r="F13" s="54"/>
      <c r="G13" s="102">
        <v>-68569569000</v>
      </c>
      <c r="H13" s="54"/>
      <c r="I13" s="102">
        <f t="shared" si="0"/>
        <v>-477144000</v>
      </c>
      <c r="J13" s="54"/>
      <c r="K13" s="102">
        <v>20000000</v>
      </c>
      <c r="L13" s="54"/>
      <c r="M13" s="102">
        <v>68092425000</v>
      </c>
      <c r="N13" s="54"/>
      <c r="O13" s="102">
        <v>-64374678000</v>
      </c>
      <c r="P13" s="54"/>
      <c r="Q13" s="102">
        <f t="shared" si="1"/>
        <v>3717747000</v>
      </c>
      <c r="R13" s="102"/>
    </row>
    <row r="14" spans="1:22" ht="21.75" customHeight="1" x14ac:dyDescent="0.2">
      <c r="A14" s="93" t="s">
        <v>29</v>
      </c>
      <c r="B14" s="54"/>
      <c r="C14" s="102">
        <v>5717058</v>
      </c>
      <c r="D14" s="54"/>
      <c r="E14" s="102">
        <v>60149311287</v>
      </c>
      <c r="F14" s="54"/>
      <c r="G14" s="102">
        <v>-58819479575</v>
      </c>
      <c r="H14" s="54"/>
      <c r="I14" s="102">
        <f t="shared" si="0"/>
        <v>1329831712</v>
      </c>
      <c r="J14" s="54"/>
      <c r="K14" s="102">
        <v>5717058</v>
      </c>
      <c r="L14" s="54"/>
      <c r="M14" s="102">
        <v>60149311287</v>
      </c>
      <c r="N14" s="54"/>
      <c r="O14" s="102">
        <v>-53861605200</v>
      </c>
      <c r="P14" s="54"/>
      <c r="Q14" s="102">
        <f t="shared" si="1"/>
        <v>6287706087</v>
      </c>
      <c r="R14" s="102"/>
    </row>
    <row r="15" spans="1:22" ht="21.75" customHeight="1" x14ac:dyDescent="0.2">
      <c r="A15" s="93" t="s">
        <v>62</v>
      </c>
      <c r="B15" s="54"/>
      <c r="C15" s="102">
        <v>996669</v>
      </c>
      <c r="D15" s="54"/>
      <c r="E15" s="102">
        <v>10313229319</v>
      </c>
      <c r="F15" s="54"/>
      <c r="G15" s="102">
        <v>-10069385735</v>
      </c>
      <c r="H15" s="54"/>
      <c r="I15" s="102">
        <f t="shared" si="0"/>
        <v>243843584</v>
      </c>
      <c r="J15" s="54"/>
      <c r="K15" s="102">
        <v>996669</v>
      </c>
      <c r="L15" s="54"/>
      <c r="M15" s="102">
        <v>10313229319</v>
      </c>
      <c r="N15" s="54"/>
      <c r="O15" s="102">
        <v>-9978251360</v>
      </c>
      <c r="P15" s="54"/>
      <c r="Q15" s="102">
        <f t="shared" si="1"/>
        <v>334977959</v>
      </c>
      <c r="R15" s="102"/>
    </row>
    <row r="16" spans="1:22" ht="21.75" customHeight="1" x14ac:dyDescent="0.2">
      <c r="A16" s="93" t="s">
        <v>61</v>
      </c>
      <c r="B16" s="54"/>
      <c r="C16" s="102">
        <v>5310571</v>
      </c>
      <c r="D16" s="54"/>
      <c r="E16" s="102">
        <v>75213532103</v>
      </c>
      <c r="F16" s="54"/>
      <c r="G16" s="102">
        <v>-75563270409</v>
      </c>
      <c r="H16" s="54"/>
      <c r="I16" s="102">
        <f t="shared" si="0"/>
        <v>-349738306</v>
      </c>
      <c r="J16" s="54"/>
      <c r="K16" s="102">
        <v>5310571</v>
      </c>
      <c r="L16" s="54"/>
      <c r="M16" s="102">
        <v>75213532103</v>
      </c>
      <c r="N16" s="54"/>
      <c r="O16" s="102">
        <v>-70501918919</v>
      </c>
      <c r="P16" s="54"/>
      <c r="Q16" s="102">
        <f t="shared" si="1"/>
        <v>4711613184</v>
      </c>
      <c r="R16" s="102"/>
    </row>
    <row r="17" spans="1:18" ht="21.75" customHeight="1" x14ac:dyDescent="0.2">
      <c r="A17" s="93" t="s">
        <v>26</v>
      </c>
      <c r="B17" s="54"/>
      <c r="C17" s="102">
        <v>68564</v>
      </c>
      <c r="D17" s="54"/>
      <c r="E17" s="102">
        <v>510488771</v>
      </c>
      <c r="F17" s="54"/>
      <c r="G17" s="102">
        <v>-459371737</v>
      </c>
      <c r="H17" s="54"/>
      <c r="I17" s="102">
        <f t="shared" si="0"/>
        <v>51117034</v>
      </c>
      <c r="J17" s="54"/>
      <c r="K17" s="102">
        <v>68564</v>
      </c>
      <c r="L17" s="54"/>
      <c r="M17" s="102">
        <v>510488771</v>
      </c>
      <c r="N17" s="54"/>
      <c r="O17" s="102">
        <v>-498655424</v>
      </c>
      <c r="P17" s="54"/>
      <c r="Q17" s="102">
        <f t="shared" si="1"/>
        <v>11833347</v>
      </c>
      <c r="R17" s="102"/>
    </row>
    <row r="18" spans="1:18" ht="21.75" customHeight="1" x14ac:dyDescent="0.2">
      <c r="A18" s="93" t="s">
        <v>23</v>
      </c>
      <c r="B18" s="54"/>
      <c r="C18" s="102">
        <v>60450168</v>
      </c>
      <c r="D18" s="54"/>
      <c r="E18" s="102">
        <v>81963427678</v>
      </c>
      <c r="F18" s="54"/>
      <c r="G18" s="102">
        <v>-79679989077</v>
      </c>
      <c r="H18" s="54"/>
      <c r="I18" s="102">
        <f t="shared" si="0"/>
        <v>2283438601</v>
      </c>
      <c r="J18" s="54"/>
      <c r="K18" s="102">
        <v>60450168</v>
      </c>
      <c r="L18" s="54"/>
      <c r="M18" s="102">
        <v>81963427678</v>
      </c>
      <c r="N18" s="54"/>
      <c r="O18" s="102">
        <v>-80100622504</v>
      </c>
      <c r="P18" s="54"/>
      <c r="Q18" s="102">
        <f t="shared" si="1"/>
        <v>1862805174</v>
      </c>
      <c r="R18" s="102"/>
    </row>
    <row r="19" spans="1:18" ht="21.75" customHeight="1" x14ac:dyDescent="0.2">
      <c r="A19" s="93" t="s">
        <v>19</v>
      </c>
      <c r="B19" s="54"/>
      <c r="C19" s="102">
        <v>14152500</v>
      </c>
      <c r="D19" s="54"/>
      <c r="E19" s="102">
        <v>48282380289</v>
      </c>
      <c r="F19" s="54"/>
      <c r="G19" s="102">
        <v>-50983492473</v>
      </c>
      <c r="H19" s="54"/>
      <c r="I19" s="102">
        <f t="shared" si="0"/>
        <v>-2701112184</v>
      </c>
      <c r="J19" s="54"/>
      <c r="K19" s="102">
        <v>14152500</v>
      </c>
      <c r="L19" s="54"/>
      <c r="M19" s="102">
        <v>48282380289</v>
      </c>
      <c r="N19" s="54"/>
      <c r="O19" s="102">
        <v>-65164331439</v>
      </c>
      <c r="P19" s="54"/>
      <c r="Q19" s="102">
        <f t="shared" si="1"/>
        <v>-16881951150</v>
      </c>
      <c r="R19" s="102"/>
    </row>
    <row r="20" spans="1:18" ht="21.75" customHeight="1" x14ac:dyDescent="0.2">
      <c r="A20" s="93" t="s">
        <v>22</v>
      </c>
      <c r="B20" s="54"/>
      <c r="C20" s="102">
        <v>21362500</v>
      </c>
      <c r="D20" s="54"/>
      <c r="E20" s="102">
        <v>65872189473</v>
      </c>
      <c r="F20" s="54"/>
      <c r="G20" s="102">
        <v>-65044009141</v>
      </c>
      <c r="H20" s="54"/>
      <c r="I20" s="102">
        <f t="shared" si="0"/>
        <v>828180332</v>
      </c>
      <c r="J20" s="54"/>
      <c r="K20" s="102">
        <v>21362500</v>
      </c>
      <c r="L20" s="54"/>
      <c r="M20" s="102">
        <v>65872189473</v>
      </c>
      <c r="N20" s="54"/>
      <c r="O20" s="102">
        <v>-62071054104</v>
      </c>
      <c r="P20" s="54"/>
      <c r="Q20" s="102">
        <f t="shared" si="1"/>
        <v>3801135369</v>
      </c>
      <c r="R20" s="102"/>
    </row>
    <row r="21" spans="1:18" ht="21.75" customHeight="1" x14ac:dyDescent="0.2">
      <c r="A21" s="93" t="s">
        <v>21</v>
      </c>
      <c r="B21" s="54"/>
      <c r="C21" s="102">
        <v>5000000</v>
      </c>
      <c r="D21" s="54"/>
      <c r="E21" s="102">
        <v>74543809500</v>
      </c>
      <c r="F21" s="54"/>
      <c r="G21" s="102">
        <v>-81760612500</v>
      </c>
      <c r="H21" s="54"/>
      <c r="I21" s="102">
        <f t="shared" si="0"/>
        <v>-7216803000</v>
      </c>
      <c r="J21" s="54"/>
      <c r="K21" s="102">
        <v>5000000</v>
      </c>
      <c r="L21" s="54"/>
      <c r="M21" s="102">
        <v>74543809500</v>
      </c>
      <c r="N21" s="54"/>
      <c r="O21" s="102">
        <v>-76029914250</v>
      </c>
      <c r="P21" s="54"/>
      <c r="Q21" s="102">
        <f t="shared" si="1"/>
        <v>-1486104750</v>
      </c>
      <c r="R21" s="102"/>
    </row>
    <row r="22" spans="1:18" ht="21.75" customHeight="1" x14ac:dyDescent="0.2">
      <c r="A22" s="93" t="s">
        <v>60</v>
      </c>
      <c r="B22" s="54"/>
      <c r="C22" s="102">
        <v>100260</v>
      </c>
      <c r="D22" s="54"/>
      <c r="E22" s="102">
        <v>31326990510</v>
      </c>
      <c r="F22" s="54"/>
      <c r="G22" s="102">
        <v>-29042475217</v>
      </c>
      <c r="H22" s="54"/>
      <c r="I22" s="102">
        <f t="shared" si="0"/>
        <v>2284515293</v>
      </c>
      <c r="J22" s="54"/>
      <c r="K22" s="102">
        <v>100260</v>
      </c>
      <c r="L22" s="54"/>
      <c r="M22" s="102">
        <v>31326990510</v>
      </c>
      <c r="N22" s="54"/>
      <c r="O22" s="102">
        <v>-29723333477</v>
      </c>
      <c r="P22" s="54"/>
      <c r="Q22" s="102">
        <f t="shared" si="1"/>
        <v>1603657033</v>
      </c>
      <c r="R22" s="102"/>
    </row>
    <row r="23" spans="1:18" ht="21.75" customHeight="1" x14ac:dyDescent="0.2">
      <c r="A23" s="93" t="s">
        <v>97</v>
      </c>
      <c r="B23" s="54"/>
      <c r="C23" s="102">
        <v>1386965</v>
      </c>
      <c r="D23" s="54"/>
      <c r="E23" s="102">
        <v>1374169401254</v>
      </c>
      <c r="F23" s="54"/>
      <c r="G23" s="102">
        <v>-1362701279678</v>
      </c>
      <c r="H23" s="54"/>
      <c r="I23" s="102">
        <f t="shared" si="0"/>
        <v>11468121576</v>
      </c>
      <c r="J23" s="54"/>
      <c r="K23" s="102">
        <v>1386965</v>
      </c>
      <c r="L23" s="54"/>
      <c r="M23" s="102">
        <v>1374169401254</v>
      </c>
      <c r="N23" s="54"/>
      <c r="O23" s="102">
        <v>-1316924480970</v>
      </c>
      <c r="P23" s="54"/>
      <c r="Q23" s="102">
        <f t="shared" si="1"/>
        <v>57244920284</v>
      </c>
      <c r="R23" s="102"/>
    </row>
    <row r="24" spans="1:18" ht="21.75" customHeight="1" x14ac:dyDescent="0.2">
      <c r="A24" s="93" t="s">
        <v>99</v>
      </c>
      <c r="B24" s="54"/>
      <c r="C24" s="102">
        <v>3433289</v>
      </c>
      <c r="D24" s="54"/>
      <c r="E24" s="102">
        <v>3375632958876</v>
      </c>
      <c r="F24" s="54"/>
      <c r="G24" s="102">
        <v>-3343973904462</v>
      </c>
      <c r="H24" s="54"/>
      <c r="I24" s="102">
        <f t="shared" si="0"/>
        <v>31659054414</v>
      </c>
      <c r="J24" s="54"/>
      <c r="K24" s="102">
        <v>3433289</v>
      </c>
      <c r="L24" s="54"/>
      <c r="M24" s="102">
        <v>3375632958876</v>
      </c>
      <c r="N24" s="54"/>
      <c r="O24" s="102">
        <v>-3274645224122</v>
      </c>
      <c r="P24" s="54"/>
      <c r="Q24" s="102">
        <f t="shared" si="1"/>
        <v>100987734754</v>
      </c>
      <c r="R24" s="102"/>
    </row>
    <row r="25" spans="1:18" ht="21.75" customHeight="1" x14ac:dyDescent="0.2">
      <c r="A25" s="93" t="s">
        <v>85</v>
      </c>
      <c r="B25" s="54"/>
      <c r="C25" s="102">
        <v>3000</v>
      </c>
      <c r="D25" s="54"/>
      <c r="E25" s="102">
        <v>2950865058</v>
      </c>
      <c r="F25" s="54"/>
      <c r="G25" s="102">
        <v>-2888296401</v>
      </c>
      <c r="H25" s="54"/>
      <c r="I25" s="102">
        <f t="shared" si="0"/>
        <v>62568657</v>
      </c>
      <c r="J25" s="54"/>
      <c r="K25" s="102">
        <v>3000</v>
      </c>
      <c r="L25" s="54"/>
      <c r="M25" s="102">
        <v>2950865058</v>
      </c>
      <c r="N25" s="54"/>
      <c r="O25" s="102">
        <v>-2657731625</v>
      </c>
      <c r="P25" s="54"/>
      <c r="Q25" s="102">
        <f t="shared" si="1"/>
        <v>293133433</v>
      </c>
      <c r="R25" s="102"/>
    </row>
    <row r="26" spans="1:18" ht="21.75" customHeight="1" x14ac:dyDescent="0.2">
      <c r="A26" s="93" t="s">
        <v>129</v>
      </c>
      <c r="B26" s="54"/>
      <c r="C26" s="102">
        <v>33051</v>
      </c>
      <c r="D26" s="54"/>
      <c r="E26" s="102">
        <v>31670998010</v>
      </c>
      <c r="F26" s="54"/>
      <c r="G26" s="102">
        <v>-31313997565</v>
      </c>
      <c r="H26" s="54"/>
      <c r="I26" s="102">
        <f t="shared" si="0"/>
        <v>357000445</v>
      </c>
      <c r="J26" s="54"/>
      <c r="K26" s="102">
        <v>33051</v>
      </c>
      <c r="L26" s="54"/>
      <c r="M26" s="102">
        <v>31670998010</v>
      </c>
      <c r="N26" s="54"/>
      <c r="O26" s="102">
        <v>-31313997565</v>
      </c>
      <c r="P26" s="54"/>
      <c r="Q26" s="102">
        <f t="shared" si="1"/>
        <v>357000445</v>
      </c>
      <c r="R26" s="102"/>
    </row>
    <row r="27" spans="1:18" ht="21.75" customHeight="1" x14ac:dyDescent="0.2">
      <c r="A27" s="93" t="s">
        <v>82</v>
      </c>
      <c r="B27" s="54"/>
      <c r="C27" s="102">
        <v>49516</v>
      </c>
      <c r="D27" s="54"/>
      <c r="E27" s="102">
        <v>45526660396</v>
      </c>
      <c r="F27" s="54"/>
      <c r="G27" s="102">
        <v>-44951473400</v>
      </c>
      <c r="H27" s="54"/>
      <c r="I27" s="102">
        <f t="shared" si="0"/>
        <v>575186996</v>
      </c>
      <c r="J27" s="54"/>
      <c r="K27" s="102">
        <v>49516</v>
      </c>
      <c r="L27" s="54"/>
      <c r="M27" s="102">
        <v>45526660396</v>
      </c>
      <c r="N27" s="54"/>
      <c r="O27" s="102">
        <v>-44951034578</v>
      </c>
      <c r="P27" s="54"/>
      <c r="Q27" s="102">
        <f t="shared" si="1"/>
        <v>575625818</v>
      </c>
      <c r="R27" s="102"/>
    </row>
    <row r="28" spans="1:18" ht="21.75" customHeight="1" x14ac:dyDescent="0.2">
      <c r="A28" s="93" t="s">
        <v>117</v>
      </c>
      <c r="B28" s="54"/>
      <c r="C28" s="102">
        <v>3440000</v>
      </c>
      <c r="D28" s="54"/>
      <c r="E28" s="102">
        <v>3364831453739</v>
      </c>
      <c r="F28" s="54"/>
      <c r="G28" s="102">
        <v>-3311820343744</v>
      </c>
      <c r="H28" s="54"/>
      <c r="I28" s="102">
        <f t="shared" si="0"/>
        <v>53011109995</v>
      </c>
      <c r="J28" s="54"/>
      <c r="K28" s="102">
        <v>3440000</v>
      </c>
      <c r="L28" s="54"/>
      <c r="M28" s="102">
        <v>3364831453739</v>
      </c>
      <c r="N28" s="54"/>
      <c r="O28" s="102">
        <v>-3259480000000</v>
      </c>
      <c r="P28" s="54"/>
      <c r="Q28" s="102">
        <f t="shared" si="1"/>
        <v>105351453739</v>
      </c>
      <c r="R28" s="102"/>
    </row>
    <row r="29" spans="1:18" ht="21.75" customHeight="1" x14ac:dyDescent="0.2">
      <c r="A29" s="93" t="s">
        <v>94</v>
      </c>
      <c r="B29" s="54"/>
      <c r="C29" s="102">
        <v>11314</v>
      </c>
      <c r="D29" s="54"/>
      <c r="E29" s="102">
        <v>10198627283</v>
      </c>
      <c r="F29" s="54"/>
      <c r="G29" s="102">
        <v>-10059721650</v>
      </c>
      <c r="H29" s="54"/>
      <c r="I29" s="102">
        <f t="shared" si="0"/>
        <v>138905633</v>
      </c>
      <c r="J29" s="54"/>
      <c r="K29" s="102">
        <v>11314</v>
      </c>
      <c r="L29" s="54"/>
      <c r="M29" s="102">
        <v>10198627283</v>
      </c>
      <c r="N29" s="54"/>
      <c r="O29" s="102">
        <v>-10049690768</v>
      </c>
      <c r="P29" s="54"/>
      <c r="Q29" s="102">
        <f t="shared" si="1"/>
        <v>148936515</v>
      </c>
      <c r="R29" s="102"/>
    </row>
    <row r="30" spans="1:18" ht="21.75" customHeight="1" x14ac:dyDescent="0.2">
      <c r="A30" s="93" t="s">
        <v>72</v>
      </c>
      <c r="B30" s="54"/>
      <c r="C30" s="102">
        <v>17275</v>
      </c>
      <c r="D30" s="54"/>
      <c r="E30" s="102">
        <v>14974710341</v>
      </c>
      <c r="F30" s="54"/>
      <c r="G30" s="102">
        <v>-14720078159</v>
      </c>
      <c r="H30" s="54"/>
      <c r="I30" s="102">
        <f t="shared" si="0"/>
        <v>254632182</v>
      </c>
      <c r="J30" s="54"/>
      <c r="K30" s="102">
        <v>17275</v>
      </c>
      <c r="L30" s="54"/>
      <c r="M30" s="102">
        <v>14974710341</v>
      </c>
      <c r="N30" s="54"/>
      <c r="O30" s="102">
        <v>-14717364619</v>
      </c>
      <c r="P30" s="54"/>
      <c r="Q30" s="102">
        <f t="shared" si="1"/>
        <v>257345722</v>
      </c>
      <c r="R30" s="102"/>
    </row>
    <row r="31" spans="1:18" ht="21.75" customHeight="1" x14ac:dyDescent="0.2">
      <c r="A31" s="93" t="s">
        <v>79</v>
      </c>
      <c r="B31" s="54"/>
      <c r="C31" s="102">
        <v>21826</v>
      </c>
      <c r="D31" s="54"/>
      <c r="E31" s="102">
        <v>19046280035</v>
      </c>
      <c r="F31" s="54"/>
      <c r="G31" s="102">
        <v>-18844696241</v>
      </c>
      <c r="H31" s="54"/>
      <c r="I31" s="102">
        <f t="shared" si="0"/>
        <v>201583794</v>
      </c>
      <c r="J31" s="54"/>
      <c r="K31" s="102">
        <v>21826</v>
      </c>
      <c r="L31" s="54"/>
      <c r="M31" s="102">
        <v>19046280035</v>
      </c>
      <c r="N31" s="54"/>
      <c r="O31" s="102">
        <v>-18846066902</v>
      </c>
      <c r="P31" s="54"/>
      <c r="Q31" s="102">
        <f t="shared" si="1"/>
        <v>200213133</v>
      </c>
      <c r="R31" s="102"/>
    </row>
    <row r="32" spans="1:18" ht="21.75" customHeight="1" x14ac:dyDescent="0.2">
      <c r="A32" s="93" t="s">
        <v>91</v>
      </c>
      <c r="B32" s="54"/>
      <c r="C32" s="102">
        <v>14722</v>
      </c>
      <c r="D32" s="54"/>
      <c r="E32" s="102">
        <v>13393855823</v>
      </c>
      <c r="F32" s="54"/>
      <c r="G32" s="102">
        <v>-13070047878</v>
      </c>
      <c r="H32" s="54"/>
      <c r="I32" s="102">
        <f t="shared" si="0"/>
        <v>323807945</v>
      </c>
      <c r="J32" s="54"/>
      <c r="K32" s="102">
        <v>14722</v>
      </c>
      <c r="L32" s="54"/>
      <c r="M32" s="102">
        <v>13393855823</v>
      </c>
      <c r="N32" s="54"/>
      <c r="O32" s="102">
        <v>-13087667039</v>
      </c>
      <c r="P32" s="54"/>
      <c r="Q32" s="102">
        <f t="shared" si="1"/>
        <v>306188784</v>
      </c>
      <c r="R32" s="102"/>
    </row>
    <row r="33" spans="1:25" ht="21.75" customHeight="1" x14ac:dyDescent="0.2">
      <c r="A33" s="93" t="s">
        <v>120</v>
      </c>
      <c r="B33" s="54"/>
      <c r="C33" s="102">
        <v>1000</v>
      </c>
      <c r="D33" s="54"/>
      <c r="E33" s="102">
        <v>943039043</v>
      </c>
      <c r="F33" s="54"/>
      <c r="G33" s="102">
        <v>-924552394</v>
      </c>
      <c r="H33" s="54"/>
      <c r="I33" s="102">
        <f t="shared" si="0"/>
        <v>18486649</v>
      </c>
      <c r="J33" s="54"/>
      <c r="K33" s="102">
        <v>1000</v>
      </c>
      <c r="L33" s="54"/>
      <c r="M33" s="102">
        <v>943039043</v>
      </c>
      <c r="N33" s="54"/>
      <c r="O33" s="102">
        <v>-924552394</v>
      </c>
      <c r="P33" s="54"/>
      <c r="Q33" s="102">
        <f t="shared" si="1"/>
        <v>18486649</v>
      </c>
      <c r="R33" s="102"/>
    </row>
    <row r="34" spans="1:25" ht="21.75" customHeight="1" x14ac:dyDescent="0.2">
      <c r="A34" s="93" t="s">
        <v>76</v>
      </c>
      <c r="B34" s="54"/>
      <c r="C34" s="102">
        <v>71600</v>
      </c>
      <c r="D34" s="54"/>
      <c r="E34" s="102">
        <v>56408426119</v>
      </c>
      <c r="F34" s="54"/>
      <c r="G34" s="102">
        <v>-55172118240</v>
      </c>
      <c r="H34" s="54"/>
      <c r="I34" s="102">
        <f t="shared" si="0"/>
        <v>1236307879</v>
      </c>
      <c r="J34" s="54"/>
      <c r="K34" s="102">
        <v>71600</v>
      </c>
      <c r="L34" s="54"/>
      <c r="M34" s="102">
        <v>56408426119</v>
      </c>
      <c r="N34" s="54"/>
      <c r="O34" s="102">
        <v>-50593412281</v>
      </c>
      <c r="P34" s="54"/>
      <c r="Q34" s="102">
        <f t="shared" si="1"/>
        <v>5815013838</v>
      </c>
      <c r="R34" s="102"/>
    </row>
    <row r="35" spans="1:25" ht="21.75" customHeight="1" x14ac:dyDescent="0.2">
      <c r="A35" s="93" t="s">
        <v>123</v>
      </c>
      <c r="B35" s="54"/>
      <c r="C35" s="102">
        <v>20000</v>
      </c>
      <c r="D35" s="54"/>
      <c r="E35" s="102">
        <v>19996375000</v>
      </c>
      <c r="F35" s="54"/>
      <c r="G35" s="102">
        <v>-19996375000</v>
      </c>
      <c r="H35" s="54"/>
      <c r="I35" s="102">
        <f t="shared" si="0"/>
        <v>0</v>
      </c>
      <c r="J35" s="54"/>
      <c r="K35" s="102">
        <v>20000</v>
      </c>
      <c r="L35" s="54"/>
      <c r="M35" s="102">
        <v>19996375000</v>
      </c>
      <c r="N35" s="54"/>
      <c r="O35" s="102">
        <v>-19996375000</v>
      </c>
      <c r="P35" s="54"/>
      <c r="Q35" s="102">
        <f t="shared" si="1"/>
        <v>0</v>
      </c>
      <c r="R35" s="102"/>
    </row>
    <row r="36" spans="1:25" ht="21.75" customHeight="1" x14ac:dyDescent="0.2">
      <c r="A36" s="93" t="s">
        <v>88</v>
      </c>
      <c r="B36" s="54"/>
      <c r="C36" s="102">
        <v>57874</v>
      </c>
      <c r="D36" s="54"/>
      <c r="E36" s="102">
        <v>53523747062</v>
      </c>
      <c r="F36" s="54"/>
      <c r="G36" s="102">
        <v>-52882879871</v>
      </c>
      <c r="H36" s="54"/>
      <c r="I36" s="102">
        <f t="shared" si="0"/>
        <v>640867191</v>
      </c>
      <c r="J36" s="54"/>
      <c r="K36" s="102">
        <v>57874</v>
      </c>
      <c r="L36" s="54"/>
      <c r="M36" s="102">
        <v>53523747062</v>
      </c>
      <c r="N36" s="54"/>
      <c r="O36" s="102">
        <v>-52881534125</v>
      </c>
      <c r="P36" s="54"/>
      <c r="Q36" s="102">
        <f t="shared" si="1"/>
        <v>642212937</v>
      </c>
      <c r="R36" s="102"/>
    </row>
    <row r="37" spans="1:25" ht="21.75" customHeight="1" x14ac:dyDescent="0.2">
      <c r="A37" s="93" t="s">
        <v>105</v>
      </c>
      <c r="B37" s="54"/>
      <c r="C37" s="102">
        <v>2100000</v>
      </c>
      <c r="D37" s="54"/>
      <c r="E37" s="102">
        <v>2071033057209</v>
      </c>
      <c r="F37" s="54"/>
      <c r="G37" s="102">
        <v>-2061792632340</v>
      </c>
      <c r="H37" s="54"/>
      <c r="I37" s="102">
        <f t="shared" si="0"/>
        <v>9240424869</v>
      </c>
      <c r="J37" s="54"/>
      <c r="K37" s="102">
        <v>2100000</v>
      </c>
      <c r="L37" s="54"/>
      <c r="M37" s="102">
        <v>2071033057209</v>
      </c>
      <c r="N37" s="54"/>
      <c r="O37" s="102">
        <v>-2027864882859</v>
      </c>
      <c r="P37" s="54"/>
      <c r="Q37" s="102">
        <f t="shared" si="1"/>
        <v>43168174350</v>
      </c>
      <c r="R37" s="102"/>
    </row>
    <row r="38" spans="1:25" ht="21.75" customHeight="1" x14ac:dyDescent="0.2">
      <c r="A38" s="93" t="s">
        <v>102</v>
      </c>
      <c r="B38" s="54"/>
      <c r="C38" s="102">
        <v>1500000</v>
      </c>
      <c r="D38" s="54"/>
      <c r="E38" s="102">
        <v>1499728125000</v>
      </c>
      <c r="F38" s="54"/>
      <c r="G38" s="102">
        <v>-1499728125000</v>
      </c>
      <c r="H38" s="54"/>
      <c r="I38" s="102">
        <f t="shared" si="0"/>
        <v>0</v>
      </c>
      <c r="J38" s="54"/>
      <c r="K38" s="102">
        <v>1500000</v>
      </c>
      <c r="L38" s="54"/>
      <c r="M38" s="102">
        <v>1499728125000</v>
      </c>
      <c r="N38" s="54"/>
      <c r="O38" s="102">
        <v>-1499848125000</v>
      </c>
      <c r="P38" s="54"/>
      <c r="Q38" s="102">
        <f t="shared" si="1"/>
        <v>-120000000</v>
      </c>
      <c r="R38" s="102"/>
    </row>
    <row r="39" spans="1:25" ht="21.75" customHeight="1" x14ac:dyDescent="0.2">
      <c r="A39" s="93" t="s">
        <v>111</v>
      </c>
      <c r="B39" s="54"/>
      <c r="C39" s="102">
        <v>500000</v>
      </c>
      <c r="D39" s="54"/>
      <c r="E39" s="102">
        <v>499909375000</v>
      </c>
      <c r="F39" s="54"/>
      <c r="G39" s="102">
        <v>-499909375000</v>
      </c>
      <c r="H39" s="54"/>
      <c r="I39" s="102">
        <f t="shared" si="0"/>
        <v>0</v>
      </c>
      <c r="J39" s="54"/>
      <c r="K39" s="102">
        <v>500000</v>
      </c>
      <c r="L39" s="54"/>
      <c r="M39" s="102">
        <v>499909375000</v>
      </c>
      <c r="N39" s="54"/>
      <c r="O39" s="102">
        <v>-500000000000</v>
      </c>
      <c r="P39" s="54"/>
      <c r="Q39" s="102">
        <f t="shared" si="1"/>
        <v>-90625000</v>
      </c>
      <c r="R39" s="102"/>
    </row>
    <row r="40" spans="1:25" ht="21.75" customHeight="1" x14ac:dyDescent="0.2">
      <c r="A40" s="93" t="s">
        <v>126</v>
      </c>
      <c r="B40" s="54"/>
      <c r="C40" s="102">
        <v>526865</v>
      </c>
      <c r="D40" s="54"/>
      <c r="E40" s="102">
        <v>499909528622</v>
      </c>
      <c r="F40" s="54"/>
      <c r="G40" s="102">
        <v>-500020153650</v>
      </c>
      <c r="H40" s="54"/>
      <c r="I40" s="102">
        <f t="shared" si="0"/>
        <v>-110625028</v>
      </c>
      <c r="J40" s="54"/>
      <c r="K40" s="102">
        <v>526865</v>
      </c>
      <c r="L40" s="54"/>
      <c r="M40" s="102">
        <v>499909528622</v>
      </c>
      <c r="N40" s="54"/>
      <c r="O40" s="102">
        <v>-500020153650</v>
      </c>
      <c r="P40" s="54"/>
      <c r="Q40" s="102">
        <f t="shared" si="1"/>
        <v>-110625028</v>
      </c>
      <c r="R40" s="102"/>
    </row>
    <row r="41" spans="1:25" ht="21.75" customHeight="1" thickBot="1" x14ac:dyDescent="0.55000000000000004">
      <c r="A41" s="94"/>
      <c r="B41" s="54"/>
      <c r="C41" s="118">
        <v>205860263</v>
      </c>
      <c r="D41" s="54"/>
      <c r="E41" s="118">
        <v>13698897113788</v>
      </c>
      <c r="F41" s="54"/>
      <c r="G41" s="144">
        <v>-13586702906325</v>
      </c>
      <c r="H41" s="54"/>
      <c r="I41" s="118">
        <v>112194207465</v>
      </c>
      <c r="J41" s="54"/>
      <c r="K41" s="118">
        <v>205860263</v>
      </c>
      <c r="L41" s="54"/>
      <c r="M41" s="118">
        <v>13698897113788</v>
      </c>
      <c r="N41" s="54"/>
      <c r="O41" s="144">
        <v>-13352574722424</v>
      </c>
      <c r="P41" s="54"/>
      <c r="Q41" s="236">
        <v>346322391365</v>
      </c>
      <c r="R41" s="236"/>
      <c r="V41" s="145"/>
      <c r="W41" s="145"/>
      <c r="X41" s="235"/>
      <c r="Y41" s="235"/>
    </row>
    <row r="42" spans="1:25" ht="13.5" thickTop="1" x14ac:dyDescent="0.2"/>
  </sheetData>
  <sheetProtection algorithmName="SHA-512" hashValue="qdyG7Q2HUNnpxRRW2jbi40Qmglp8ufWntzvimGyD8kZctLSxlvxAr5+ZO+xNAdwTyivuIBD+HJfiWUZtOkoguA==" saltValue="G/LKi3Fwpnhwc2vCVY1mVQ==" spinCount="100000" sheet="1" objects="1" scenarios="1" selectLockedCells="1" autoFilter="0" selectUnlockedCells="1"/>
  <mergeCells count="10">
    <mergeCell ref="X41:Y41"/>
    <mergeCell ref="Q41:R41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  <pageSetUpPr fitToPage="1"/>
  </sheetPr>
  <dimension ref="A1:AE21"/>
  <sheetViews>
    <sheetView rightToLeft="1" view="pageBreakPreview" zoomScale="84" zoomScaleNormal="100" zoomScaleSheetLayoutView="84" workbookViewId="0">
      <selection activeCell="C29" sqref="C29"/>
    </sheetView>
  </sheetViews>
  <sheetFormatPr defaultRowHeight="21" x14ac:dyDescent="0.6"/>
  <cols>
    <col min="1" max="2" width="2.5703125" style="5" customWidth="1"/>
    <col min="3" max="3" width="21.7109375" style="5" customWidth="1"/>
    <col min="4" max="5" width="1.28515625" style="5" customWidth="1"/>
    <col min="6" max="6" width="11.7109375" style="5" customWidth="1"/>
    <col min="7" max="7" width="1.28515625" style="5" customWidth="1"/>
    <col min="8" max="8" width="17.7109375" style="5" bestFit="1" customWidth="1"/>
    <col min="9" max="9" width="1.28515625" style="5" customWidth="1"/>
    <col min="10" max="10" width="17.28515625" style="5" bestFit="1" customWidth="1"/>
    <col min="11" max="11" width="1.28515625" style="5" customWidth="1"/>
    <col min="12" max="12" width="10" style="5" customWidth="1"/>
    <col min="13" max="13" width="1.28515625" style="5" customWidth="1"/>
    <col min="14" max="14" width="14.28515625" style="5" customWidth="1"/>
    <col min="15" max="15" width="1.28515625" style="5" customWidth="1"/>
    <col min="16" max="16" width="9.140625" style="5" customWidth="1"/>
    <col min="17" max="17" width="1.28515625" style="5" customWidth="1"/>
    <col min="18" max="18" width="12" style="5" customWidth="1"/>
    <col min="19" max="19" width="1.28515625" style="5" customWidth="1"/>
    <col min="20" max="20" width="14" style="5" customWidth="1"/>
    <col min="21" max="21" width="1.28515625" style="5" customWidth="1"/>
    <col min="22" max="22" width="16.42578125" style="5" customWidth="1"/>
    <col min="23" max="23" width="1" style="5" customWidth="1"/>
    <col min="24" max="24" width="17.7109375" style="5" bestFit="1" customWidth="1"/>
    <col min="25" max="25" width="1.140625" style="5" customWidth="1"/>
    <col min="26" max="26" width="17.28515625" style="5" bestFit="1" customWidth="1"/>
    <col min="27" max="27" width="1" style="5" customWidth="1"/>
    <col min="28" max="28" width="11.85546875" style="5" customWidth="1"/>
    <col min="29" max="29" width="0.28515625" style="5" customWidth="1"/>
    <col min="30" max="30" width="9.140625" style="5"/>
    <col min="31" max="31" width="17.5703125" style="5" bestFit="1" customWidth="1"/>
    <col min="32" max="16384" width="9.140625" style="5"/>
  </cols>
  <sheetData>
    <row r="1" spans="1:31" ht="29.1" customHeight="1" x14ac:dyDescent="0.6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</row>
    <row r="2" spans="1:31" ht="21.75" customHeight="1" x14ac:dyDescent="0.6">
      <c r="A2" s="171" t="s">
        <v>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</row>
    <row r="3" spans="1:31" ht="21.75" customHeight="1" x14ac:dyDescent="0.6">
      <c r="A3" s="171" t="s">
        <v>2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</row>
    <row r="4" spans="1:31" ht="14.45" customHeight="1" x14ac:dyDescent="0.6">
      <c r="A4" s="6" t="s">
        <v>3</v>
      </c>
      <c r="B4" s="172" t="s">
        <v>4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</row>
    <row r="5" spans="1:31" ht="14.45" customHeight="1" x14ac:dyDescent="0.6">
      <c r="A5" s="172" t="s">
        <v>5</v>
      </c>
      <c r="B5" s="172"/>
      <c r="C5" s="172" t="s">
        <v>6</v>
      </c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</row>
    <row r="6" spans="1:31" ht="14.45" customHeight="1" x14ac:dyDescent="0.6">
      <c r="F6" s="169" t="s">
        <v>7</v>
      </c>
      <c r="G6" s="169"/>
      <c r="H6" s="169"/>
      <c r="I6" s="169"/>
      <c r="J6" s="169"/>
      <c r="L6" s="169" t="s">
        <v>8</v>
      </c>
      <c r="M6" s="169"/>
      <c r="N6" s="169"/>
      <c r="O6" s="169"/>
      <c r="P6" s="169"/>
      <c r="Q6" s="169"/>
      <c r="R6" s="169"/>
      <c r="T6" s="169" t="s">
        <v>9</v>
      </c>
      <c r="U6" s="169"/>
      <c r="V6" s="169"/>
      <c r="W6" s="169"/>
      <c r="X6" s="169"/>
      <c r="Y6" s="169"/>
      <c r="Z6" s="169"/>
      <c r="AA6" s="169"/>
      <c r="AB6" s="169"/>
    </row>
    <row r="7" spans="1:31" ht="17.25" customHeight="1" x14ac:dyDescent="0.6">
      <c r="A7" s="182" t="s">
        <v>12</v>
      </c>
      <c r="B7" s="182"/>
      <c r="C7" s="182"/>
      <c r="E7" s="182" t="s">
        <v>13</v>
      </c>
      <c r="F7" s="182"/>
      <c r="G7" s="7"/>
      <c r="H7" s="181" t="s">
        <v>14</v>
      </c>
      <c r="I7" s="7"/>
      <c r="J7" s="181" t="s">
        <v>15</v>
      </c>
      <c r="L7" s="170" t="s">
        <v>10</v>
      </c>
      <c r="M7" s="170"/>
      <c r="N7" s="170"/>
      <c r="O7" s="7"/>
      <c r="P7" s="170" t="s">
        <v>11</v>
      </c>
      <c r="Q7" s="170"/>
      <c r="R7" s="170"/>
      <c r="T7" s="181" t="s">
        <v>13</v>
      </c>
      <c r="U7" s="7"/>
      <c r="V7" s="181" t="s">
        <v>17</v>
      </c>
      <c r="W7" s="7"/>
      <c r="X7" s="181" t="s">
        <v>14</v>
      </c>
      <c r="Y7" s="7"/>
      <c r="Z7" s="181" t="s">
        <v>15</v>
      </c>
      <c r="AA7" s="7"/>
      <c r="AB7" s="179" t="s">
        <v>18</v>
      </c>
    </row>
    <row r="8" spans="1:31" ht="18.75" customHeight="1" x14ac:dyDescent="0.6">
      <c r="A8" s="169"/>
      <c r="B8" s="169"/>
      <c r="C8" s="169"/>
      <c r="E8" s="169"/>
      <c r="F8" s="169"/>
      <c r="H8" s="169"/>
      <c r="J8" s="169"/>
      <c r="L8" s="8" t="s">
        <v>13</v>
      </c>
      <c r="M8" s="7"/>
      <c r="N8" s="8" t="s">
        <v>14</v>
      </c>
      <c r="P8" s="8" t="s">
        <v>13</v>
      </c>
      <c r="Q8" s="7"/>
      <c r="R8" s="8" t="s">
        <v>16</v>
      </c>
      <c r="T8" s="169"/>
      <c r="V8" s="169"/>
      <c r="X8" s="169"/>
      <c r="Z8" s="169"/>
      <c r="AB8" s="180"/>
    </row>
    <row r="9" spans="1:31" ht="21.75" customHeight="1" x14ac:dyDescent="0.6">
      <c r="A9" s="173" t="s">
        <v>19</v>
      </c>
      <c r="B9" s="173"/>
      <c r="C9" s="173"/>
      <c r="E9" s="174">
        <v>14152500</v>
      </c>
      <c r="F9" s="174"/>
      <c r="G9" s="9"/>
      <c r="H9" s="10">
        <v>199767895368</v>
      </c>
      <c r="I9" s="9"/>
      <c r="J9" s="10">
        <v>50983492473</v>
      </c>
      <c r="L9" s="10" t="s">
        <v>213</v>
      </c>
      <c r="M9" s="9"/>
      <c r="N9" s="10" t="s">
        <v>213</v>
      </c>
      <c r="O9" s="9"/>
      <c r="P9" s="10" t="s">
        <v>213</v>
      </c>
      <c r="Q9" s="9"/>
      <c r="R9" s="10" t="s">
        <v>213</v>
      </c>
      <c r="T9" s="10">
        <v>14152500</v>
      </c>
      <c r="U9" s="9"/>
      <c r="V9" s="10">
        <v>3432</v>
      </c>
      <c r="W9" s="9"/>
      <c r="X9" s="10">
        <v>199767895368</v>
      </c>
      <c r="Y9" s="9"/>
      <c r="Z9" s="10">
        <v>48282380289</v>
      </c>
      <c r="AA9" s="9"/>
      <c r="AB9" s="11">
        <v>0.28999999999999998</v>
      </c>
      <c r="AD9" s="26"/>
      <c r="AE9" s="25"/>
    </row>
    <row r="10" spans="1:31" ht="21.75" customHeight="1" x14ac:dyDescent="0.6">
      <c r="A10" s="175" t="s">
        <v>20</v>
      </c>
      <c r="B10" s="175"/>
      <c r="C10" s="175"/>
      <c r="E10" s="176">
        <v>20000000</v>
      </c>
      <c r="F10" s="176"/>
      <c r="G10" s="9"/>
      <c r="H10" s="12">
        <v>59783255650</v>
      </c>
      <c r="I10" s="9"/>
      <c r="J10" s="12">
        <v>68569569000</v>
      </c>
      <c r="L10" s="12" t="s">
        <v>213</v>
      </c>
      <c r="M10" s="9"/>
      <c r="N10" s="12" t="s">
        <v>213</v>
      </c>
      <c r="O10" s="9"/>
      <c r="P10" s="12" t="s">
        <v>213</v>
      </c>
      <c r="Q10" s="9"/>
      <c r="R10" s="12" t="s">
        <v>213</v>
      </c>
      <c r="T10" s="12">
        <v>20000000</v>
      </c>
      <c r="U10" s="9"/>
      <c r="V10" s="12">
        <v>3425</v>
      </c>
      <c r="W10" s="9"/>
      <c r="X10" s="12">
        <v>59783255650</v>
      </c>
      <c r="Y10" s="9"/>
      <c r="Z10" s="12">
        <v>68092425000</v>
      </c>
      <c r="AA10" s="9"/>
      <c r="AB10" s="13">
        <v>0.41</v>
      </c>
      <c r="AD10" s="26"/>
    </row>
    <row r="11" spans="1:31" ht="21.75" customHeight="1" x14ac:dyDescent="0.6">
      <c r="A11" s="175" t="s">
        <v>21</v>
      </c>
      <c r="B11" s="175"/>
      <c r="C11" s="175"/>
      <c r="E11" s="176">
        <v>5000000</v>
      </c>
      <c r="F11" s="176"/>
      <c r="G11" s="9"/>
      <c r="H11" s="12">
        <v>71718834125</v>
      </c>
      <c r="I11" s="9"/>
      <c r="J11" s="12">
        <v>81760612500</v>
      </c>
      <c r="L11" s="12" t="s">
        <v>213</v>
      </c>
      <c r="M11" s="9"/>
      <c r="N11" s="12" t="s">
        <v>213</v>
      </c>
      <c r="O11" s="9"/>
      <c r="P11" s="12" t="s">
        <v>213</v>
      </c>
      <c r="Q11" s="9"/>
      <c r="R11" s="12" t="s">
        <v>213</v>
      </c>
      <c r="T11" s="12">
        <v>5000000</v>
      </c>
      <c r="U11" s="9"/>
      <c r="V11" s="12">
        <v>14998</v>
      </c>
      <c r="W11" s="9"/>
      <c r="X11" s="12">
        <v>71718834125</v>
      </c>
      <c r="Y11" s="9"/>
      <c r="Z11" s="12">
        <v>74543809500</v>
      </c>
      <c r="AA11" s="9"/>
      <c r="AB11" s="13">
        <v>0.45</v>
      </c>
      <c r="AD11" s="26"/>
    </row>
    <row r="12" spans="1:31" ht="21.75" customHeight="1" x14ac:dyDescent="0.6">
      <c r="A12" s="175" t="s">
        <v>22</v>
      </c>
      <c r="B12" s="175"/>
      <c r="C12" s="175"/>
      <c r="E12" s="176">
        <v>21362500</v>
      </c>
      <c r="F12" s="176"/>
      <c r="G12" s="9"/>
      <c r="H12" s="12">
        <v>57946514882</v>
      </c>
      <c r="I12" s="9"/>
      <c r="J12" s="12">
        <v>65044009141.875</v>
      </c>
      <c r="L12" s="12" t="s">
        <v>213</v>
      </c>
      <c r="M12" s="9"/>
      <c r="N12" s="12" t="s">
        <v>213</v>
      </c>
      <c r="O12" s="9"/>
      <c r="P12" s="12" t="s">
        <v>213</v>
      </c>
      <c r="Q12" s="9"/>
      <c r="R12" s="12" t="s">
        <v>213</v>
      </c>
      <c r="T12" s="12">
        <v>21362500</v>
      </c>
      <c r="U12" s="9"/>
      <c r="V12" s="12">
        <v>3102</v>
      </c>
      <c r="W12" s="9"/>
      <c r="X12" s="12">
        <v>57946514882</v>
      </c>
      <c r="Y12" s="9"/>
      <c r="Z12" s="12">
        <v>65872189473.75</v>
      </c>
      <c r="AA12" s="9"/>
      <c r="AB12" s="13">
        <v>0.4</v>
      </c>
      <c r="AD12" s="26"/>
    </row>
    <row r="13" spans="1:31" ht="21.75" customHeight="1" x14ac:dyDescent="0.6">
      <c r="A13" s="175" t="s">
        <v>23</v>
      </c>
      <c r="B13" s="175"/>
      <c r="C13" s="175"/>
      <c r="E13" s="176">
        <v>60450168</v>
      </c>
      <c r="F13" s="176"/>
      <c r="G13" s="9"/>
      <c r="H13" s="12">
        <v>99519482626</v>
      </c>
      <c r="I13" s="9"/>
      <c r="J13" s="12">
        <v>79679989077.530396</v>
      </c>
      <c r="L13" s="12" t="s">
        <v>213</v>
      </c>
      <c r="M13" s="9"/>
      <c r="N13" s="12" t="s">
        <v>213</v>
      </c>
      <c r="O13" s="9"/>
      <c r="P13" s="12" t="s">
        <v>213</v>
      </c>
      <c r="Q13" s="9"/>
      <c r="R13" s="12" t="s">
        <v>213</v>
      </c>
      <c r="T13" s="12">
        <v>60450168</v>
      </c>
      <c r="U13" s="9"/>
      <c r="V13" s="12">
        <v>1364</v>
      </c>
      <c r="W13" s="9"/>
      <c r="X13" s="12">
        <v>99519482626</v>
      </c>
      <c r="Y13" s="9"/>
      <c r="Z13" s="12">
        <v>81963427678.545593</v>
      </c>
      <c r="AA13" s="9"/>
      <c r="AB13" s="13">
        <v>0.5</v>
      </c>
      <c r="AD13" s="26"/>
    </row>
    <row r="14" spans="1:31" ht="21.75" customHeight="1" x14ac:dyDescent="0.6">
      <c r="A14" s="175" t="s">
        <v>24</v>
      </c>
      <c r="B14" s="175"/>
      <c r="C14" s="175"/>
      <c r="E14" s="176">
        <v>32085561</v>
      </c>
      <c r="F14" s="176"/>
      <c r="G14" s="9"/>
      <c r="H14" s="12">
        <v>57550196900</v>
      </c>
      <c r="I14" s="9"/>
      <c r="J14" s="12">
        <v>64267723602.780701</v>
      </c>
      <c r="L14" s="12" t="s">
        <v>213</v>
      </c>
      <c r="M14" s="9"/>
      <c r="N14" s="12" t="s">
        <v>213</v>
      </c>
      <c r="O14" s="9"/>
      <c r="P14" s="12" t="s">
        <v>213</v>
      </c>
      <c r="Q14" s="9"/>
      <c r="R14" s="12" t="s">
        <v>213</v>
      </c>
      <c r="T14" s="12">
        <v>32085561</v>
      </c>
      <c r="U14" s="9"/>
      <c r="V14" s="12">
        <v>2052</v>
      </c>
      <c r="W14" s="9"/>
      <c r="X14" s="12">
        <v>57550196900</v>
      </c>
      <c r="Y14" s="9"/>
      <c r="Z14" s="12">
        <v>65447825723.526604</v>
      </c>
      <c r="AA14" s="9"/>
      <c r="AB14" s="13">
        <v>0.4</v>
      </c>
      <c r="AD14" s="26"/>
    </row>
    <row r="15" spans="1:31" ht="21.75" customHeight="1" x14ac:dyDescent="0.6">
      <c r="A15" s="175" t="s">
        <v>25</v>
      </c>
      <c r="B15" s="175"/>
      <c r="C15" s="175"/>
      <c r="E15" s="176">
        <v>218115</v>
      </c>
      <c r="F15" s="176"/>
      <c r="G15" s="9"/>
      <c r="H15" s="12">
        <v>3735656358</v>
      </c>
      <c r="I15" s="9"/>
      <c r="J15" s="12">
        <v>4292980871.8499999</v>
      </c>
      <c r="L15" s="12" t="s">
        <v>213</v>
      </c>
      <c r="M15" s="9"/>
      <c r="N15" s="12" t="s">
        <v>213</v>
      </c>
      <c r="O15" s="9"/>
      <c r="P15" s="12" t="s">
        <v>213</v>
      </c>
      <c r="Q15" s="9"/>
      <c r="R15" s="12" t="s">
        <v>213</v>
      </c>
      <c r="T15" s="12">
        <v>218115</v>
      </c>
      <c r="U15" s="9"/>
      <c r="V15" s="12">
        <v>22040</v>
      </c>
      <c r="W15" s="9"/>
      <c r="X15" s="12">
        <v>3735656358</v>
      </c>
      <c r="Y15" s="9"/>
      <c r="Z15" s="12">
        <v>4778651435.1300001</v>
      </c>
      <c r="AA15" s="9"/>
      <c r="AB15" s="13">
        <v>0.03</v>
      </c>
      <c r="AD15" s="26"/>
    </row>
    <row r="16" spans="1:31" ht="21.75" customHeight="1" x14ac:dyDescent="0.6">
      <c r="A16" s="175" t="s">
        <v>26</v>
      </c>
      <c r="B16" s="175"/>
      <c r="C16" s="175"/>
      <c r="E16" s="176">
        <v>68564</v>
      </c>
      <c r="F16" s="176"/>
      <c r="G16" s="9"/>
      <c r="H16" s="12">
        <v>406839684</v>
      </c>
      <c r="I16" s="9"/>
      <c r="J16" s="12">
        <v>459371737.90799999</v>
      </c>
      <c r="L16" s="12" t="s">
        <v>213</v>
      </c>
      <c r="M16" s="9"/>
      <c r="N16" s="12" t="s">
        <v>213</v>
      </c>
      <c r="O16" s="9"/>
      <c r="P16" s="12" t="s">
        <v>213</v>
      </c>
      <c r="Q16" s="9"/>
      <c r="R16" s="12" t="s">
        <v>213</v>
      </c>
      <c r="T16" s="12">
        <v>68564</v>
      </c>
      <c r="U16" s="9"/>
      <c r="V16" s="12">
        <v>7490</v>
      </c>
      <c r="W16" s="9"/>
      <c r="X16" s="12">
        <v>406839684</v>
      </c>
      <c r="Y16" s="9"/>
      <c r="Z16" s="12">
        <v>510488771.05800003</v>
      </c>
      <c r="AA16" s="9"/>
      <c r="AB16" s="13">
        <v>0</v>
      </c>
      <c r="AD16" s="26"/>
    </row>
    <row r="17" spans="1:30" ht="21.75" customHeight="1" x14ac:dyDescent="0.6">
      <c r="A17" s="175" t="s">
        <v>27</v>
      </c>
      <c r="B17" s="175"/>
      <c r="C17" s="175"/>
      <c r="E17" s="176">
        <v>15000000</v>
      </c>
      <c r="F17" s="176"/>
      <c r="G17" s="9"/>
      <c r="H17" s="12">
        <v>55203962940</v>
      </c>
      <c r="I17" s="9"/>
      <c r="J17" s="12">
        <v>63639081000</v>
      </c>
      <c r="L17" s="12" t="s">
        <v>213</v>
      </c>
      <c r="M17" s="9"/>
      <c r="N17" s="12" t="s">
        <v>213</v>
      </c>
      <c r="O17" s="9"/>
      <c r="P17" s="12" t="s">
        <v>213</v>
      </c>
      <c r="Q17" s="9"/>
      <c r="R17" s="12" t="s">
        <v>213</v>
      </c>
      <c r="T17" s="12">
        <v>15000000</v>
      </c>
      <c r="U17" s="9"/>
      <c r="V17" s="12">
        <v>4080</v>
      </c>
      <c r="W17" s="9"/>
      <c r="X17" s="12">
        <v>55203962940</v>
      </c>
      <c r="Y17" s="9"/>
      <c r="Z17" s="12">
        <v>60835860000</v>
      </c>
      <c r="AA17" s="9"/>
      <c r="AB17" s="13">
        <v>0.37</v>
      </c>
      <c r="AD17" s="26"/>
    </row>
    <row r="18" spans="1:30" ht="21.75" customHeight="1" x14ac:dyDescent="0.6">
      <c r="A18" s="175" t="s">
        <v>28</v>
      </c>
      <c r="B18" s="175"/>
      <c r="C18" s="175"/>
      <c r="E18" s="176">
        <v>10210000</v>
      </c>
      <c r="F18" s="176"/>
      <c r="G18" s="9"/>
      <c r="H18" s="12">
        <v>22234674093</v>
      </c>
      <c r="I18" s="9"/>
      <c r="J18" s="12">
        <v>69826843440</v>
      </c>
      <c r="L18" s="12" t="s">
        <v>213</v>
      </c>
      <c r="M18" s="9"/>
      <c r="N18" s="12" t="s">
        <v>213</v>
      </c>
      <c r="O18" s="9"/>
      <c r="P18" s="12" t="s">
        <v>213</v>
      </c>
      <c r="Q18" s="9"/>
      <c r="R18" s="12" t="s">
        <v>213</v>
      </c>
      <c r="T18" s="12">
        <v>10210000</v>
      </c>
      <c r="U18" s="9"/>
      <c r="V18" s="12">
        <v>7660</v>
      </c>
      <c r="W18" s="9"/>
      <c r="X18" s="12">
        <v>22234674093</v>
      </c>
      <c r="Y18" s="9"/>
      <c r="Z18" s="12">
        <v>77743258830</v>
      </c>
      <c r="AA18" s="9"/>
      <c r="AB18" s="13">
        <v>0.47</v>
      </c>
      <c r="AD18" s="26"/>
    </row>
    <row r="19" spans="1:30" ht="21.75" customHeight="1" x14ac:dyDescent="0.6">
      <c r="A19" s="184" t="s">
        <v>29</v>
      </c>
      <c r="B19" s="184"/>
      <c r="C19" s="184"/>
      <c r="D19" s="14"/>
      <c r="E19" s="176">
        <v>5717058</v>
      </c>
      <c r="F19" s="177"/>
      <c r="G19" s="9"/>
      <c r="H19" s="15">
        <v>59931530640</v>
      </c>
      <c r="I19" s="9"/>
      <c r="J19" s="15">
        <v>58819479575.714996</v>
      </c>
      <c r="L19" s="12" t="s">
        <v>213</v>
      </c>
      <c r="M19" s="9"/>
      <c r="N19" s="12" t="s">
        <v>213</v>
      </c>
      <c r="O19" s="9"/>
      <c r="P19" s="12" t="s">
        <v>213</v>
      </c>
      <c r="Q19" s="9"/>
      <c r="R19" s="12" t="s">
        <v>213</v>
      </c>
      <c r="T19" s="16">
        <v>5717058</v>
      </c>
      <c r="U19" s="9"/>
      <c r="V19" s="16">
        <v>10584</v>
      </c>
      <c r="W19" s="9"/>
      <c r="X19" s="15">
        <v>59931530640</v>
      </c>
      <c r="Y19" s="9"/>
      <c r="Z19" s="15">
        <v>60149311287.861603</v>
      </c>
      <c r="AA19" s="9"/>
      <c r="AB19" s="17">
        <v>0.36</v>
      </c>
      <c r="AD19" s="26"/>
    </row>
    <row r="20" spans="1:30" ht="21.75" customHeight="1" thickBot="1" x14ac:dyDescent="0.65">
      <c r="A20" s="178" t="s">
        <v>30</v>
      </c>
      <c r="B20" s="178"/>
      <c r="C20" s="178"/>
      <c r="D20" s="178"/>
      <c r="E20" s="183"/>
      <c r="F20" s="183"/>
      <c r="H20" s="18">
        <v>687798843266</v>
      </c>
      <c r="I20" s="19"/>
      <c r="J20" s="18">
        <v>607343152420.65906</v>
      </c>
      <c r="K20" s="19"/>
      <c r="L20" s="20"/>
      <c r="M20" s="21"/>
      <c r="N20" s="22" t="s">
        <v>213</v>
      </c>
      <c r="O20" s="21"/>
      <c r="P20" s="20"/>
      <c r="Q20" s="21"/>
      <c r="R20" s="22" t="s">
        <v>213</v>
      </c>
      <c r="S20" s="19"/>
      <c r="T20" s="23"/>
      <c r="U20" s="19"/>
      <c r="V20" s="23"/>
      <c r="W20" s="19"/>
      <c r="X20" s="18">
        <v>687798843266</v>
      </c>
      <c r="Y20" s="19"/>
      <c r="Z20" s="18">
        <v>608219627988.87195</v>
      </c>
      <c r="AA20" s="19"/>
      <c r="AB20" s="24">
        <v>3.68</v>
      </c>
    </row>
    <row r="21" spans="1:30" ht="21.75" thickTop="1" x14ac:dyDescent="0.6"/>
  </sheetData>
  <sheetProtection algorithmName="SHA-512" hashValue="ApARPTOellBGrxICxzbmcv1I98dhjph4fss1+InR/0Wm2RfsP04qiw7nnTaSyx6ACPQfuwUIOkwjUnY3Qrvrpg==" saltValue="tr/rYgBFsRZpYmiu00aWqA==" spinCount="100000" sheet="1" objects="1" scenarios="1" selectLockedCells="1" autoFilter="0" selectUnlockedCells="1"/>
  <mergeCells count="44">
    <mergeCell ref="A20:D20"/>
    <mergeCell ref="AB7:AB8"/>
    <mergeCell ref="Z7:Z8"/>
    <mergeCell ref="X7:X8"/>
    <mergeCell ref="V7:V8"/>
    <mergeCell ref="T7:T8"/>
    <mergeCell ref="J7:J8"/>
    <mergeCell ref="H7:H8"/>
    <mergeCell ref="E7:F8"/>
    <mergeCell ref="A7:C8"/>
    <mergeCell ref="E20:F20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9"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  <pageSetUpPr fitToPage="1"/>
  </sheetPr>
  <dimension ref="A1:AW26"/>
  <sheetViews>
    <sheetView rightToLeft="1" view="pageBreakPreview" zoomScale="60" zoomScaleNormal="100" workbookViewId="0">
      <selection sqref="A1:AT1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4.28515625" customWidth="1"/>
    <col min="6" max="6" width="1.28515625" hidden="1" customWidth="1"/>
    <col min="7" max="7" width="6.42578125" hidden="1" customWidth="1"/>
    <col min="8" max="8" width="1.28515625" customWidth="1"/>
    <col min="9" max="9" width="5.140625" customWidth="1"/>
    <col min="10" max="10" width="1.28515625" customWidth="1"/>
    <col min="11" max="11" width="7.7109375" customWidth="1"/>
    <col min="12" max="12" width="1.140625" customWidth="1"/>
    <col min="13" max="13" width="2.5703125" customWidth="1"/>
    <col min="14" max="14" width="1.28515625" customWidth="1"/>
    <col min="15" max="15" width="8" customWidth="1"/>
    <col min="16" max="16" width="1.28515625" customWidth="1"/>
    <col min="17" max="17" width="2.5703125" customWidth="1"/>
    <col min="18" max="20" width="1.28515625" customWidth="1"/>
    <col min="21" max="21" width="5.5703125" customWidth="1"/>
    <col min="22" max="22" width="1.28515625" customWidth="1"/>
    <col min="23" max="23" width="2.5703125" customWidth="1"/>
    <col min="24" max="26" width="1.28515625" customWidth="1"/>
    <col min="27" max="27" width="5.85546875" customWidth="1"/>
    <col min="28" max="28" width="1.28515625" customWidth="1"/>
    <col min="29" max="29" width="2.5703125" customWidth="1"/>
    <col min="30" max="32" width="1.28515625" customWidth="1"/>
    <col min="33" max="33" width="8.425781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8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168" t="str">
        <f>سهام!A1</f>
        <v>صندوق سرمایه‌گذاری تداوم اطمینان تمدن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3"/>
      <c r="AV1" s="3"/>
      <c r="AW1" s="3"/>
    </row>
    <row r="2" spans="1:49" ht="21.75" customHeight="1" x14ac:dyDescent="0.2">
      <c r="A2" s="168" t="str">
        <f>سهام!A2</f>
        <v>صورت وضعیت پرتفوی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3"/>
      <c r="AV2" s="3"/>
      <c r="AW2" s="3"/>
    </row>
    <row r="3" spans="1:49" ht="21.75" customHeight="1" x14ac:dyDescent="0.2">
      <c r="A3" s="168" t="str">
        <f>سهام!A3</f>
        <v>برای ماه منتهی به 1403/04/31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  <c r="AM3" s="168"/>
      <c r="AN3" s="168"/>
      <c r="AO3" s="168"/>
      <c r="AP3" s="168"/>
      <c r="AQ3" s="168"/>
      <c r="AR3" s="168"/>
      <c r="AS3" s="168"/>
      <c r="AT3" s="168"/>
      <c r="AU3" s="3"/>
      <c r="AV3" s="3"/>
      <c r="AW3" s="3"/>
    </row>
    <row r="4" spans="1:49" ht="5.25" customHeight="1" x14ac:dyDescent="0.2"/>
    <row r="5" spans="1:49" ht="23.25" customHeight="1" x14ac:dyDescent="0.2">
      <c r="A5" s="185" t="s">
        <v>31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K5" s="185"/>
      <c r="AL5" s="185"/>
      <c r="AM5" s="185"/>
      <c r="AN5" s="185"/>
      <c r="AO5" s="185"/>
      <c r="AP5" s="185"/>
      <c r="AQ5" s="185"/>
      <c r="AR5" s="185"/>
      <c r="AS5" s="185"/>
      <c r="AT5" s="185"/>
      <c r="AU5" s="185"/>
      <c r="AV5" s="185"/>
      <c r="AW5" s="185"/>
    </row>
    <row r="6" spans="1:49" ht="19.5" customHeight="1" x14ac:dyDescent="0.2">
      <c r="I6" s="189" t="s">
        <v>7</v>
      </c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C6" s="189" t="s">
        <v>9</v>
      </c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89"/>
      <c r="AR6" s="189"/>
      <c r="AS6" s="189"/>
    </row>
    <row r="7" spans="1:49" ht="18.75" customHeight="1" x14ac:dyDescent="0.2">
      <c r="A7" s="196" t="s">
        <v>12</v>
      </c>
      <c r="B7" s="196"/>
      <c r="C7" s="196"/>
      <c r="D7" s="196"/>
      <c r="E7" s="196"/>
      <c r="F7" s="196"/>
      <c r="G7" s="196"/>
      <c r="I7" s="190" t="s">
        <v>33</v>
      </c>
      <c r="J7" s="190"/>
      <c r="K7" s="190"/>
      <c r="L7" s="1"/>
      <c r="M7" s="190" t="s">
        <v>34</v>
      </c>
      <c r="N7" s="190"/>
      <c r="O7" s="190"/>
      <c r="P7" s="1"/>
      <c r="Q7" s="190" t="s">
        <v>35</v>
      </c>
      <c r="R7" s="190"/>
      <c r="S7" s="190"/>
      <c r="T7" s="190"/>
      <c r="U7" s="190"/>
      <c r="V7" s="1"/>
      <c r="W7" s="190" t="s">
        <v>36</v>
      </c>
      <c r="X7" s="190"/>
      <c r="Y7" s="190"/>
      <c r="Z7" s="190"/>
      <c r="AA7" s="190"/>
      <c r="AC7" s="190" t="s">
        <v>33</v>
      </c>
      <c r="AD7" s="190"/>
      <c r="AE7" s="190"/>
      <c r="AF7" s="190"/>
      <c r="AG7" s="190"/>
      <c r="AH7" s="1"/>
      <c r="AI7" s="190" t="s">
        <v>34</v>
      </c>
      <c r="AJ7" s="190"/>
      <c r="AK7" s="190"/>
      <c r="AL7" s="1"/>
      <c r="AM7" s="190" t="s">
        <v>35</v>
      </c>
      <c r="AN7" s="190"/>
      <c r="AO7" s="190"/>
      <c r="AP7" s="1"/>
      <c r="AQ7" s="190" t="s">
        <v>36</v>
      </c>
      <c r="AR7" s="190"/>
      <c r="AS7" s="190"/>
    </row>
    <row r="8" spans="1:49" ht="14.45" customHeight="1" x14ac:dyDescent="0.2">
      <c r="A8" s="189"/>
      <c r="B8" s="189"/>
      <c r="C8" s="189"/>
      <c r="D8" s="189"/>
      <c r="E8" s="189"/>
      <c r="F8" s="189"/>
      <c r="G8" s="189"/>
      <c r="I8" s="189"/>
      <c r="J8" s="189"/>
      <c r="K8" s="189"/>
      <c r="M8" s="189"/>
      <c r="N8" s="189"/>
      <c r="O8" s="189"/>
      <c r="Q8" s="189"/>
      <c r="R8" s="189"/>
      <c r="S8" s="189"/>
      <c r="T8" s="189"/>
      <c r="U8" s="189"/>
      <c r="W8" s="189"/>
      <c r="X8" s="189"/>
      <c r="Y8" s="189"/>
      <c r="Z8" s="189"/>
      <c r="AA8" s="189"/>
      <c r="AC8" s="189"/>
      <c r="AD8" s="189"/>
      <c r="AE8" s="189"/>
      <c r="AF8" s="189"/>
      <c r="AG8" s="189"/>
      <c r="AI8" s="189"/>
      <c r="AJ8" s="189"/>
      <c r="AK8" s="189"/>
      <c r="AM8" s="189"/>
      <c r="AN8" s="189"/>
      <c r="AO8" s="189"/>
      <c r="AQ8" s="189"/>
      <c r="AR8" s="189"/>
      <c r="AS8" s="189"/>
    </row>
    <row r="9" spans="1:49" ht="16.5" customHeight="1" x14ac:dyDescent="0.2">
      <c r="A9" s="197" t="s">
        <v>37</v>
      </c>
      <c r="B9" s="197"/>
      <c r="C9" s="197"/>
      <c r="D9" s="197"/>
      <c r="E9" s="197"/>
      <c r="F9" s="197"/>
      <c r="G9" s="197"/>
      <c r="I9" s="186">
        <v>15000000</v>
      </c>
      <c r="J9" s="186"/>
      <c r="K9" s="186"/>
      <c r="L9" s="35"/>
      <c r="M9" s="186">
        <v>4433</v>
      </c>
      <c r="N9" s="186"/>
      <c r="O9" s="186"/>
      <c r="P9" s="35"/>
      <c r="Q9" s="187" t="s">
        <v>38</v>
      </c>
      <c r="R9" s="187"/>
      <c r="S9" s="187"/>
      <c r="T9" s="187"/>
      <c r="U9" s="187"/>
      <c r="V9" s="35"/>
      <c r="W9" s="188">
        <v>0.182086747039932</v>
      </c>
      <c r="X9" s="188"/>
      <c r="Y9" s="188"/>
      <c r="Z9" s="188"/>
      <c r="AA9" s="188"/>
      <c r="AC9" s="186">
        <v>15000000</v>
      </c>
      <c r="AD9" s="186"/>
      <c r="AE9" s="186"/>
      <c r="AF9" s="186"/>
      <c r="AG9" s="186"/>
      <c r="AH9" s="35"/>
      <c r="AI9" s="186">
        <v>4178</v>
      </c>
      <c r="AJ9" s="186"/>
      <c r="AK9" s="186"/>
      <c r="AL9" s="35"/>
      <c r="AM9" s="187" t="s">
        <v>38</v>
      </c>
      <c r="AN9" s="187"/>
      <c r="AO9" s="187"/>
      <c r="AP9" s="35"/>
      <c r="AQ9" s="188">
        <v>0.182086747039932</v>
      </c>
      <c r="AR9" s="188"/>
      <c r="AS9" s="188"/>
    </row>
    <row r="10" spans="1:49" ht="21.75" customHeight="1" x14ac:dyDescent="0.2">
      <c r="A10" s="194" t="s">
        <v>39</v>
      </c>
      <c r="B10" s="194"/>
      <c r="C10" s="194"/>
      <c r="D10" s="194"/>
      <c r="E10" s="194"/>
      <c r="F10" s="194"/>
      <c r="G10" s="194"/>
      <c r="I10" s="191">
        <v>32085561</v>
      </c>
      <c r="J10" s="191"/>
      <c r="K10" s="191"/>
      <c r="L10" s="35"/>
      <c r="M10" s="191">
        <v>2103</v>
      </c>
      <c r="N10" s="191"/>
      <c r="O10" s="191"/>
      <c r="P10" s="35"/>
      <c r="Q10" s="192" t="s">
        <v>40</v>
      </c>
      <c r="R10" s="192"/>
      <c r="S10" s="192"/>
      <c r="T10" s="192"/>
      <c r="U10" s="192"/>
      <c r="V10" s="35"/>
      <c r="W10" s="193">
        <v>0.24187411793243299</v>
      </c>
      <c r="X10" s="193"/>
      <c r="Y10" s="193"/>
      <c r="Z10" s="193"/>
      <c r="AA10" s="193"/>
      <c r="AC10" s="191">
        <v>32085561</v>
      </c>
      <c r="AD10" s="191"/>
      <c r="AE10" s="191"/>
      <c r="AF10" s="191"/>
      <c r="AG10" s="191"/>
      <c r="AH10" s="35"/>
      <c r="AI10" s="191">
        <v>2103</v>
      </c>
      <c r="AJ10" s="191"/>
      <c r="AK10" s="191"/>
      <c r="AL10" s="35"/>
      <c r="AM10" s="192" t="s">
        <v>40</v>
      </c>
      <c r="AN10" s="192"/>
      <c r="AO10" s="192"/>
      <c r="AP10" s="35"/>
      <c r="AQ10" s="193">
        <v>0.24187411793243299</v>
      </c>
      <c r="AR10" s="193"/>
      <c r="AS10" s="193"/>
    </row>
    <row r="11" spans="1:49" ht="21.75" customHeight="1" x14ac:dyDescent="0.2">
      <c r="A11" s="194" t="s">
        <v>41</v>
      </c>
      <c r="B11" s="194"/>
      <c r="C11" s="194"/>
      <c r="D11" s="194"/>
      <c r="E11" s="194"/>
      <c r="F11" s="194"/>
      <c r="G11" s="194"/>
      <c r="I11" s="191">
        <v>5717057</v>
      </c>
      <c r="J11" s="191"/>
      <c r="K11" s="191"/>
      <c r="L11" s="35"/>
      <c r="M11" s="191">
        <v>11013</v>
      </c>
      <c r="N11" s="191"/>
      <c r="O11" s="191"/>
      <c r="P11" s="35"/>
      <c r="Q11" s="192" t="s">
        <v>42</v>
      </c>
      <c r="R11" s="192"/>
      <c r="S11" s="192"/>
      <c r="T11" s="192"/>
      <c r="U11" s="192"/>
      <c r="V11" s="35"/>
      <c r="W11" s="193">
        <v>0.30150383398490199</v>
      </c>
      <c r="X11" s="193"/>
      <c r="Y11" s="193"/>
      <c r="Z11" s="193"/>
      <c r="AA11" s="193"/>
      <c r="AC11" s="191">
        <v>5717057</v>
      </c>
      <c r="AD11" s="191"/>
      <c r="AE11" s="191"/>
      <c r="AF11" s="191"/>
      <c r="AG11" s="191"/>
      <c r="AH11" s="35"/>
      <c r="AI11" s="191">
        <v>11013</v>
      </c>
      <c r="AJ11" s="191"/>
      <c r="AK11" s="191"/>
      <c r="AL11" s="35"/>
      <c r="AM11" s="192" t="s">
        <v>42</v>
      </c>
      <c r="AN11" s="192"/>
      <c r="AO11" s="192"/>
      <c r="AP11" s="35"/>
      <c r="AQ11" s="193">
        <v>0.30150383398490199</v>
      </c>
      <c r="AR11" s="193"/>
      <c r="AS11" s="193"/>
    </row>
    <row r="12" spans="1:49" ht="21.75" customHeight="1" x14ac:dyDescent="0.2">
      <c r="A12" s="194" t="s">
        <v>43</v>
      </c>
      <c r="B12" s="194"/>
      <c r="C12" s="194"/>
      <c r="D12" s="194"/>
      <c r="E12" s="194"/>
      <c r="F12" s="194"/>
      <c r="G12" s="194"/>
      <c r="I12" s="191">
        <v>20000000</v>
      </c>
      <c r="J12" s="191"/>
      <c r="K12" s="191"/>
      <c r="L12" s="35"/>
      <c r="M12" s="191">
        <v>3597</v>
      </c>
      <c r="N12" s="191"/>
      <c r="O12" s="191"/>
      <c r="P12" s="35"/>
      <c r="Q12" s="192" t="s">
        <v>44</v>
      </c>
      <c r="R12" s="192"/>
      <c r="S12" s="192"/>
      <c r="T12" s="192"/>
      <c r="U12" s="192"/>
      <c r="V12" s="35"/>
      <c r="W12" s="193">
        <v>0.20853517438667499</v>
      </c>
      <c r="X12" s="193"/>
      <c r="Y12" s="193"/>
      <c r="Z12" s="193"/>
      <c r="AA12" s="193"/>
      <c r="AC12" s="191">
        <v>20000000</v>
      </c>
      <c r="AD12" s="191"/>
      <c r="AE12" s="191"/>
      <c r="AF12" s="191"/>
      <c r="AG12" s="191"/>
      <c r="AH12" s="35"/>
      <c r="AI12" s="191">
        <v>3515</v>
      </c>
      <c r="AJ12" s="191"/>
      <c r="AK12" s="191"/>
      <c r="AL12" s="35"/>
      <c r="AM12" s="192" t="s">
        <v>44</v>
      </c>
      <c r="AN12" s="192"/>
      <c r="AO12" s="192"/>
      <c r="AP12" s="35"/>
      <c r="AQ12" s="193">
        <v>0.20853517438667499</v>
      </c>
      <c r="AR12" s="193"/>
      <c r="AS12" s="193"/>
    </row>
    <row r="13" spans="1:49" ht="21.75" customHeight="1" x14ac:dyDescent="0.2">
      <c r="A13" s="194" t="s">
        <v>45</v>
      </c>
      <c r="B13" s="194"/>
      <c r="C13" s="194"/>
      <c r="D13" s="194"/>
      <c r="E13" s="194"/>
      <c r="F13" s="194"/>
      <c r="G13" s="194"/>
      <c r="I13" s="191">
        <v>5000000</v>
      </c>
      <c r="J13" s="191"/>
      <c r="K13" s="191"/>
      <c r="L13" s="35"/>
      <c r="M13" s="191">
        <v>17252</v>
      </c>
      <c r="N13" s="191"/>
      <c r="O13" s="191"/>
      <c r="P13" s="35"/>
      <c r="Q13" s="192" t="s">
        <v>46</v>
      </c>
      <c r="R13" s="192"/>
      <c r="S13" s="192"/>
      <c r="T13" s="192"/>
      <c r="U13" s="192"/>
      <c r="V13" s="35"/>
      <c r="W13" s="193">
        <v>0.24269507702024101</v>
      </c>
      <c r="X13" s="193"/>
      <c r="Y13" s="193"/>
      <c r="Z13" s="193"/>
      <c r="AA13" s="193"/>
      <c r="AC13" s="191">
        <v>5000000</v>
      </c>
      <c r="AD13" s="191"/>
      <c r="AE13" s="191"/>
      <c r="AF13" s="191"/>
      <c r="AG13" s="191"/>
      <c r="AH13" s="35"/>
      <c r="AI13" s="191">
        <v>15442</v>
      </c>
      <c r="AJ13" s="191"/>
      <c r="AK13" s="191"/>
      <c r="AL13" s="35"/>
      <c r="AM13" s="192" t="s">
        <v>46</v>
      </c>
      <c r="AN13" s="192"/>
      <c r="AO13" s="192"/>
      <c r="AP13" s="35"/>
      <c r="AQ13" s="193">
        <v>0.24269507702024101</v>
      </c>
      <c r="AR13" s="193"/>
      <c r="AS13" s="193"/>
    </row>
    <row r="14" spans="1:49" ht="21.75" customHeight="1" x14ac:dyDescent="0.2">
      <c r="A14" s="194" t="s">
        <v>47</v>
      </c>
      <c r="B14" s="194"/>
      <c r="C14" s="194"/>
      <c r="D14" s="194"/>
      <c r="E14" s="194"/>
      <c r="F14" s="194"/>
      <c r="G14" s="194"/>
      <c r="I14" s="191">
        <v>20000000</v>
      </c>
      <c r="J14" s="191"/>
      <c r="K14" s="191"/>
      <c r="L14" s="35"/>
      <c r="M14" s="191">
        <v>3216</v>
      </c>
      <c r="N14" s="191"/>
      <c r="O14" s="191"/>
      <c r="P14" s="35"/>
      <c r="Q14" s="192" t="s">
        <v>48</v>
      </c>
      <c r="R14" s="192"/>
      <c r="S14" s="192"/>
      <c r="T14" s="192"/>
      <c r="U14" s="192"/>
      <c r="V14" s="35"/>
      <c r="W14" s="193">
        <v>0.15458940482125899</v>
      </c>
      <c r="X14" s="193"/>
      <c r="Y14" s="193"/>
      <c r="Z14" s="193"/>
      <c r="AA14" s="193"/>
      <c r="AC14" s="191">
        <v>20000000</v>
      </c>
      <c r="AD14" s="191"/>
      <c r="AE14" s="191"/>
      <c r="AF14" s="191"/>
      <c r="AG14" s="191"/>
      <c r="AH14" s="35"/>
      <c r="AI14" s="191">
        <v>3216</v>
      </c>
      <c r="AJ14" s="191"/>
      <c r="AK14" s="191"/>
      <c r="AL14" s="35"/>
      <c r="AM14" s="192" t="s">
        <v>48</v>
      </c>
      <c r="AN14" s="192"/>
      <c r="AO14" s="192"/>
      <c r="AP14" s="35"/>
      <c r="AQ14" s="193">
        <v>0.15458940482125899</v>
      </c>
      <c r="AR14" s="193"/>
      <c r="AS14" s="193"/>
    </row>
    <row r="15" spans="1:49" ht="21.75" customHeight="1" x14ac:dyDescent="0.2">
      <c r="A15" s="195" t="s">
        <v>49</v>
      </c>
      <c r="B15" s="195"/>
      <c r="C15" s="195"/>
      <c r="D15" s="195"/>
      <c r="E15" s="195"/>
      <c r="F15" s="195"/>
      <c r="G15" s="195"/>
      <c r="I15" s="191">
        <v>40000000</v>
      </c>
      <c r="J15" s="191"/>
      <c r="K15" s="191"/>
      <c r="L15" s="35"/>
      <c r="M15" s="191">
        <v>1506</v>
      </c>
      <c r="N15" s="191"/>
      <c r="O15" s="191"/>
      <c r="P15" s="35"/>
      <c r="Q15" s="192" t="s">
        <v>50</v>
      </c>
      <c r="R15" s="192"/>
      <c r="S15" s="192"/>
      <c r="T15" s="192"/>
      <c r="U15" s="192"/>
      <c r="V15" s="35"/>
      <c r="W15" s="193">
        <v>8.4810916580003504E-2</v>
      </c>
      <c r="X15" s="193"/>
      <c r="Y15" s="193"/>
      <c r="Z15" s="193"/>
      <c r="AA15" s="193"/>
      <c r="AC15" s="191">
        <v>40000000</v>
      </c>
      <c r="AD15" s="191"/>
      <c r="AE15" s="191"/>
      <c r="AF15" s="191"/>
      <c r="AG15" s="191"/>
      <c r="AH15" s="35"/>
      <c r="AI15" s="191">
        <v>1506</v>
      </c>
      <c r="AJ15" s="191"/>
      <c r="AK15" s="191"/>
      <c r="AL15" s="35"/>
      <c r="AM15" s="192" t="s">
        <v>50</v>
      </c>
      <c r="AN15" s="192"/>
      <c r="AO15" s="192"/>
      <c r="AP15" s="35"/>
      <c r="AQ15" s="193">
        <v>8.4810916580003504E-2</v>
      </c>
      <c r="AR15" s="193"/>
      <c r="AS15" s="193"/>
    </row>
    <row r="16" spans="1:49" ht="21.75" customHeight="1" x14ac:dyDescent="0.2"/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</sheetData>
  <sheetProtection algorithmName="SHA-512" hashValue="sLiWFP13xzp2nq7z9zmuYB61GP004iEYEIrdTJKrtUH1L2AV1g74bz3Khig2ggdooHZA53vAndOXtbKBwfgD1A==" saltValue="3Kfd77guvUpvm4rbxHCTFQ==" spinCount="100000" sheet="1" objects="1" scenarios="1" selectLockedCells="1" autoFilter="0" selectUnlockedCells="1"/>
  <mergeCells count="79">
    <mergeCell ref="A7:G8"/>
    <mergeCell ref="AC14:AG14"/>
    <mergeCell ref="W14:AA14"/>
    <mergeCell ref="AC12:AG12"/>
    <mergeCell ref="W12:AA12"/>
    <mergeCell ref="AC10:AG10"/>
    <mergeCell ref="W10:AA10"/>
    <mergeCell ref="A9:G9"/>
    <mergeCell ref="I9:K9"/>
    <mergeCell ref="M9:O9"/>
    <mergeCell ref="Q9:U9"/>
    <mergeCell ref="W9:AA9"/>
    <mergeCell ref="AC9:AG9"/>
    <mergeCell ref="AC7:AG8"/>
    <mergeCell ref="W7:AA8"/>
    <mergeCell ref="AI14:AK14"/>
    <mergeCell ref="AM14:AO14"/>
    <mergeCell ref="AQ14:AS14"/>
    <mergeCell ref="A15:G15"/>
    <mergeCell ref="I15:K15"/>
    <mergeCell ref="M15:O15"/>
    <mergeCell ref="Q15:U15"/>
    <mergeCell ref="W15:AA15"/>
    <mergeCell ref="AC15:AG15"/>
    <mergeCell ref="AI15:AK15"/>
    <mergeCell ref="AM15:AO15"/>
    <mergeCell ref="AQ15:AS15"/>
    <mergeCell ref="A14:G14"/>
    <mergeCell ref="I14:K14"/>
    <mergeCell ref="M14:O14"/>
    <mergeCell ref="Q14:U14"/>
    <mergeCell ref="AI12:AK12"/>
    <mergeCell ref="AM12:AO12"/>
    <mergeCell ref="AQ12:AS12"/>
    <mergeCell ref="A13:G13"/>
    <mergeCell ref="I13:K13"/>
    <mergeCell ref="M13:O13"/>
    <mergeCell ref="Q13:U13"/>
    <mergeCell ref="W13:AA13"/>
    <mergeCell ref="AC13:AG13"/>
    <mergeCell ref="AI13:AK13"/>
    <mergeCell ref="AM13:AO13"/>
    <mergeCell ref="AQ13:AS13"/>
    <mergeCell ref="A12:G12"/>
    <mergeCell ref="I12:K12"/>
    <mergeCell ref="M12:O12"/>
    <mergeCell ref="Q12:U12"/>
    <mergeCell ref="AI10:AK10"/>
    <mergeCell ref="AM10:AO10"/>
    <mergeCell ref="AQ10:AS10"/>
    <mergeCell ref="A11:G11"/>
    <mergeCell ref="I11:K11"/>
    <mergeCell ref="M11:O11"/>
    <mergeCell ref="Q11:U11"/>
    <mergeCell ref="W11:AA11"/>
    <mergeCell ref="AC11:AG11"/>
    <mergeCell ref="AI11:AK11"/>
    <mergeCell ref="AM11:AO11"/>
    <mergeCell ref="AQ11:AS11"/>
    <mergeCell ref="A10:G10"/>
    <mergeCell ref="I10:K10"/>
    <mergeCell ref="M10:O10"/>
    <mergeCell ref="Q10:U10"/>
    <mergeCell ref="AI9:AK9"/>
    <mergeCell ref="AM9:AO9"/>
    <mergeCell ref="AQ9:AS9"/>
    <mergeCell ref="I6:AA6"/>
    <mergeCell ref="AC6:AS6"/>
    <mergeCell ref="Q7:U8"/>
    <mergeCell ref="M7:O8"/>
    <mergeCell ref="I7:K8"/>
    <mergeCell ref="AQ7:AS8"/>
    <mergeCell ref="AM7:AO8"/>
    <mergeCell ref="AI7:AK8"/>
    <mergeCell ref="A5:Y5"/>
    <mergeCell ref="Z5:AW5"/>
    <mergeCell ref="A1:AT1"/>
    <mergeCell ref="A2:AT2"/>
    <mergeCell ref="A3:AT3"/>
  </mergeCells>
  <pageMargins left="0.39" right="0.39" top="0.39" bottom="0.39" header="0" footer="0"/>
  <pageSetup paperSize="9" scale="9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AE13"/>
  <sheetViews>
    <sheetView rightToLeft="1" view="pageBreakPreview" zoomScale="84" zoomScaleNormal="100" zoomScaleSheetLayoutView="84" workbookViewId="0">
      <selection activeCell="AD9" sqref="AD9:AE12"/>
    </sheetView>
  </sheetViews>
  <sheetFormatPr defaultRowHeight="12.75" x14ac:dyDescent="0.2"/>
  <cols>
    <col min="1" max="1" width="5.140625" customWidth="1"/>
    <col min="2" max="2" width="25.5703125" customWidth="1"/>
    <col min="3" max="3" width="1.28515625" customWidth="1"/>
    <col min="4" max="4" width="2.5703125" customWidth="1"/>
    <col min="5" max="5" width="9.7109375" customWidth="1"/>
    <col min="6" max="6" width="1.28515625" customWidth="1"/>
    <col min="7" max="7" width="15" customWidth="1"/>
    <col min="8" max="8" width="1.28515625" customWidth="1"/>
    <col min="9" max="9" width="16" bestFit="1" customWidth="1"/>
    <col min="10" max="10" width="1.28515625" customWidth="1"/>
    <col min="11" max="11" width="11.28515625" customWidth="1"/>
    <col min="12" max="12" width="1.28515625" customWidth="1"/>
    <col min="13" max="13" width="13.28515625" customWidth="1"/>
    <col min="14" max="14" width="1.28515625" customWidth="1"/>
    <col min="15" max="15" width="13" customWidth="1"/>
    <col min="16" max="16" width="1.28515625" customWidth="1"/>
    <col min="17" max="17" width="14.5703125" bestFit="1" customWidth="1"/>
    <col min="18" max="18" width="1.28515625" customWidth="1"/>
    <col min="19" max="19" width="13.28515625" customWidth="1"/>
    <col min="20" max="20" width="1.28515625" customWidth="1"/>
    <col min="21" max="21" width="13.85546875" customWidth="1"/>
    <col min="22" max="22" width="1.28515625" customWidth="1"/>
    <col min="23" max="23" width="14.42578125" customWidth="1"/>
    <col min="24" max="24" width="1.28515625" customWidth="1"/>
    <col min="25" max="25" width="16.5703125" customWidth="1"/>
    <col min="26" max="26" width="1.28515625" customWidth="1"/>
    <col min="27" max="27" width="10" customWidth="1"/>
    <col min="28" max="28" width="0.28515625" hidden="1" customWidth="1"/>
    <col min="31" max="31" width="17.5703125" bestFit="1" customWidth="1"/>
  </cols>
  <sheetData>
    <row r="1" spans="1:31" ht="29.1" customHeight="1" x14ac:dyDescent="0.2">
      <c r="A1" s="171" t="str">
        <f>'اوراق مشتقه'!A1:AT1</f>
        <v>صندوق سرمایه‌گذاری تداوم اطمینان تمدن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</row>
    <row r="2" spans="1:31" ht="21.75" customHeight="1" x14ac:dyDescent="0.2">
      <c r="A2" s="171" t="str">
        <f>'اوراق مشتقه'!A2:AT2</f>
        <v>صورت وضعیت پرتفوی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</row>
    <row r="3" spans="1:31" ht="21.75" customHeight="1" x14ac:dyDescent="0.2">
      <c r="A3" s="171" t="str">
        <f>'اوراق مشتقه'!A3:AT3</f>
        <v>برای ماه منتهی به 1403/04/31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</row>
    <row r="4" spans="1:31" ht="14.45" customHeight="1" x14ac:dyDescent="0.2"/>
    <row r="5" spans="1:31" ht="20.25" customHeight="1" x14ac:dyDescent="0.2">
      <c r="A5" s="36" t="s">
        <v>52</v>
      </c>
      <c r="B5" s="37" t="s">
        <v>53</v>
      </c>
      <c r="C5" s="37"/>
      <c r="D5" s="37"/>
      <c r="E5" s="37"/>
      <c r="F5" s="37"/>
      <c r="G5" s="36"/>
      <c r="H5" s="37"/>
      <c r="I5" s="37"/>
      <c r="J5" s="37"/>
      <c r="K5" s="37"/>
      <c r="L5" s="37"/>
      <c r="M5" s="36"/>
      <c r="N5" s="37"/>
      <c r="O5" s="37"/>
      <c r="P5" s="37"/>
      <c r="Q5" s="37"/>
      <c r="R5" s="37"/>
      <c r="S5" s="36"/>
      <c r="T5" s="37"/>
      <c r="U5" s="37"/>
      <c r="V5" s="37"/>
      <c r="W5" s="37"/>
      <c r="X5" s="37"/>
      <c r="Y5" s="36"/>
      <c r="Z5" s="37"/>
      <c r="AA5" s="37"/>
    </row>
    <row r="6" spans="1:31" ht="18" customHeight="1" x14ac:dyDescent="0.2">
      <c r="E6" s="198" t="s">
        <v>7</v>
      </c>
      <c r="F6" s="198"/>
      <c r="G6" s="198"/>
      <c r="H6" s="198"/>
      <c r="I6" s="198"/>
      <c r="K6" s="198" t="s">
        <v>8</v>
      </c>
      <c r="L6" s="198"/>
      <c r="M6" s="198"/>
      <c r="N6" s="198"/>
      <c r="O6" s="198"/>
      <c r="P6" s="198"/>
      <c r="Q6" s="198"/>
      <c r="S6" s="198" t="s">
        <v>9</v>
      </c>
      <c r="T6" s="198"/>
      <c r="U6" s="198"/>
      <c r="V6" s="198"/>
      <c r="W6" s="198"/>
      <c r="X6" s="198"/>
      <c r="Y6" s="198"/>
      <c r="Z6" s="198"/>
      <c r="AA6" s="198"/>
    </row>
    <row r="7" spans="1:31" ht="16.5" customHeight="1" x14ac:dyDescent="0.2">
      <c r="A7" s="202" t="s">
        <v>56</v>
      </c>
      <c r="B7" s="202"/>
      <c r="D7" s="196" t="s">
        <v>57</v>
      </c>
      <c r="E7" s="196"/>
      <c r="F7" s="1"/>
      <c r="G7" s="190" t="s">
        <v>14</v>
      </c>
      <c r="H7" s="1"/>
      <c r="I7" s="190" t="s">
        <v>15</v>
      </c>
      <c r="K7" s="206" t="s">
        <v>54</v>
      </c>
      <c r="L7" s="206"/>
      <c r="M7" s="206"/>
      <c r="N7" s="1"/>
      <c r="O7" s="206" t="s">
        <v>55</v>
      </c>
      <c r="P7" s="206"/>
      <c r="Q7" s="206"/>
      <c r="S7" s="190" t="s">
        <v>13</v>
      </c>
      <c r="T7" s="1"/>
      <c r="U7" s="199" t="s">
        <v>58</v>
      </c>
      <c r="V7" s="1"/>
      <c r="W7" s="190" t="s">
        <v>14</v>
      </c>
      <c r="X7" s="1"/>
      <c r="Y7" s="190" t="s">
        <v>15</v>
      </c>
      <c r="Z7" s="1"/>
      <c r="AA7" s="199" t="s">
        <v>18</v>
      </c>
    </row>
    <row r="8" spans="1:31" ht="24.75" customHeight="1" x14ac:dyDescent="0.2">
      <c r="A8" s="203"/>
      <c r="B8" s="203"/>
      <c r="D8" s="189"/>
      <c r="E8" s="189"/>
      <c r="G8" s="189"/>
      <c r="I8" s="189"/>
      <c r="K8" s="2" t="s">
        <v>13</v>
      </c>
      <c r="L8" s="1"/>
      <c r="M8" s="2" t="s">
        <v>14</v>
      </c>
      <c r="O8" s="2" t="s">
        <v>13</v>
      </c>
      <c r="P8" s="1"/>
      <c r="Q8" s="2" t="s">
        <v>16</v>
      </c>
      <c r="S8" s="189"/>
      <c r="U8" s="208"/>
      <c r="W8" s="189"/>
      <c r="Y8" s="189"/>
      <c r="AA8" s="200"/>
    </row>
    <row r="9" spans="1:31" ht="21.75" customHeight="1" x14ac:dyDescent="0.2">
      <c r="A9" s="197" t="s">
        <v>59</v>
      </c>
      <c r="B9" s="197"/>
      <c r="D9" s="207">
        <v>2500000</v>
      </c>
      <c r="E9" s="207"/>
      <c r="F9" s="39"/>
      <c r="G9" s="40">
        <v>25029000000</v>
      </c>
      <c r="H9" s="39"/>
      <c r="I9" s="40">
        <v>24920371875</v>
      </c>
      <c r="J9" s="40"/>
      <c r="K9" s="40" t="s">
        <v>213</v>
      </c>
      <c r="L9" s="39"/>
      <c r="M9" s="40" t="s">
        <v>213</v>
      </c>
      <c r="N9" s="39"/>
      <c r="O9" s="48">
        <v>-500000</v>
      </c>
      <c r="P9" s="40"/>
      <c r="Q9" s="40">
        <v>5218818790</v>
      </c>
      <c r="R9" s="39"/>
      <c r="S9" s="40">
        <v>2000000</v>
      </c>
      <c r="T9" s="39"/>
      <c r="U9" s="40">
        <v>10000</v>
      </c>
      <c r="V9" s="40"/>
      <c r="W9" s="40">
        <v>20023200000</v>
      </c>
      <c r="X9" s="39"/>
      <c r="Y9" s="40">
        <v>19976250000</v>
      </c>
      <c r="Z9" s="39"/>
      <c r="AA9" s="79">
        <v>0.12</v>
      </c>
      <c r="AC9" s="50"/>
      <c r="AD9" s="65"/>
      <c r="AE9" s="50"/>
    </row>
    <row r="10" spans="1:31" ht="21.75" customHeight="1" x14ac:dyDescent="0.2">
      <c r="A10" s="194" t="s">
        <v>60</v>
      </c>
      <c r="B10" s="194"/>
      <c r="D10" s="204">
        <v>100260</v>
      </c>
      <c r="E10" s="204"/>
      <c r="F10" s="39"/>
      <c r="G10" s="41">
        <v>31690324770</v>
      </c>
      <c r="H10" s="39"/>
      <c r="I10" s="41">
        <v>29042475217.560001</v>
      </c>
      <c r="J10" s="41"/>
      <c r="K10" s="41" t="s">
        <v>213</v>
      </c>
      <c r="L10" s="39"/>
      <c r="M10" s="41" t="s">
        <v>213</v>
      </c>
      <c r="N10" s="39"/>
      <c r="O10" s="41" t="s">
        <v>213</v>
      </c>
      <c r="P10" s="41"/>
      <c r="Q10" s="41" t="s">
        <v>213</v>
      </c>
      <c r="R10" s="39"/>
      <c r="S10" s="41">
        <v>100260</v>
      </c>
      <c r="T10" s="39"/>
      <c r="U10" s="41">
        <v>312829</v>
      </c>
      <c r="V10" s="41"/>
      <c r="W10" s="41">
        <v>31690324770</v>
      </c>
      <c r="X10" s="39"/>
      <c r="Y10" s="41">
        <v>31326990510.2962</v>
      </c>
      <c r="Z10" s="39"/>
      <c r="AA10" s="79">
        <v>0.19</v>
      </c>
      <c r="AC10" s="50"/>
      <c r="AD10" s="65"/>
      <c r="AE10" s="50"/>
    </row>
    <row r="11" spans="1:31" ht="21.75" customHeight="1" x14ac:dyDescent="0.2">
      <c r="A11" s="194" t="s">
        <v>61</v>
      </c>
      <c r="B11" s="194"/>
      <c r="D11" s="204">
        <v>4968071</v>
      </c>
      <c r="E11" s="204"/>
      <c r="F11" s="39"/>
      <c r="G11" s="41">
        <v>53480799468</v>
      </c>
      <c r="H11" s="39"/>
      <c r="I11" s="41">
        <v>70566156565.770798</v>
      </c>
      <c r="J11" s="41"/>
      <c r="K11" s="41">
        <v>342500</v>
      </c>
      <c r="L11" s="39"/>
      <c r="M11" s="41">
        <v>4997113844</v>
      </c>
      <c r="N11" s="39"/>
      <c r="O11" s="41" t="s">
        <v>213</v>
      </c>
      <c r="P11" s="41"/>
      <c r="Q11" s="41" t="s">
        <v>213</v>
      </c>
      <c r="R11" s="39"/>
      <c r="S11" s="41">
        <v>5310571</v>
      </c>
      <c r="T11" s="39"/>
      <c r="U11" s="41">
        <v>14180</v>
      </c>
      <c r="V11" s="41"/>
      <c r="W11" s="41">
        <v>58477913312</v>
      </c>
      <c r="X11" s="39"/>
      <c r="Y11" s="41">
        <v>75213532103.863998</v>
      </c>
      <c r="Z11" s="39"/>
      <c r="AA11" s="79">
        <v>0.45</v>
      </c>
      <c r="AC11" s="50"/>
      <c r="AD11" s="65"/>
      <c r="AE11" s="50"/>
    </row>
    <row r="12" spans="1:31" ht="21.75" customHeight="1" x14ac:dyDescent="0.2">
      <c r="A12" s="195" t="s">
        <v>62</v>
      </c>
      <c r="B12" s="195"/>
      <c r="D12" s="205">
        <v>2500000</v>
      </c>
      <c r="E12" s="205"/>
      <c r="F12" s="39"/>
      <c r="G12" s="42">
        <v>25029000000</v>
      </c>
      <c r="H12" s="39"/>
      <c r="I12" s="42">
        <v>25120134375</v>
      </c>
      <c r="J12" s="47"/>
      <c r="K12" s="47" t="s">
        <v>213</v>
      </c>
      <c r="L12" s="39"/>
      <c r="M12" s="42" t="s">
        <v>213</v>
      </c>
      <c r="N12" s="39"/>
      <c r="O12" s="48">
        <v>-1503331</v>
      </c>
      <c r="P12" s="42"/>
      <c r="Q12" s="42">
        <v>15540333568</v>
      </c>
      <c r="R12" s="39"/>
      <c r="S12" s="47">
        <v>996669</v>
      </c>
      <c r="T12" s="39"/>
      <c r="U12" s="47">
        <v>10360</v>
      </c>
      <c r="V12" s="47"/>
      <c r="W12" s="42">
        <v>9978251360</v>
      </c>
      <c r="X12" s="39"/>
      <c r="Y12" s="42">
        <v>10313229319.627501</v>
      </c>
      <c r="Z12" s="39"/>
      <c r="AA12" s="79">
        <v>0.06</v>
      </c>
      <c r="AC12" s="50"/>
      <c r="AD12" s="65"/>
      <c r="AE12" s="50"/>
    </row>
    <row r="13" spans="1:31" ht="21.75" customHeight="1" thickBot="1" x14ac:dyDescent="0.3">
      <c r="A13" s="196" t="s">
        <v>30</v>
      </c>
      <c r="B13" s="196"/>
      <c r="D13" s="201"/>
      <c r="E13" s="201"/>
      <c r="G13" s="43">
        <v>135229124238</v>
      </c>
      <c r="H13" s="44"/>
      <c r="I13" s="43">
        <v>149649138033.33099</v>
      </c>
      <c r="J13" s="52"/>
      <c r="K13" s="45"/>
      <c r="L13" s="44"/>
      <c r="M13" s="43">
        <v>4997113844</v>
      </c>
      <c r="N13" s="44"/>
      <c r="O13" s="45"/>
      <c r="P13" s="44"/>
      <c r="Q13" s="43">
        <v>20759152358</v>
      </c>
      <c r="R13" s="44"/>
      <c r="S13" s="45"/>
      <c r="T13" s="44"/>
      <c r="U13" s="45"/>
      <c r="V13" s="44"/>
      <c r="W13" s="43">
        <v>120169689442</v>
      </c>
      <c r="X13" s="44"/>
      <c r="Y13" s="43">
        <v>136830001933.78799</v>
      </c>
      <c r="Z13" s="44"/>
      <c r="AA13" s="51">
        <v>0.82</v>
      </c>
    </row>
  </sheetData>
  <sheetProtection algorithmName="SHA-512" hashValue="XLi34M2VGlf3ZB7MqMsdJ/blelvgdtGwZ3j1pE3KjpX1KX7bh4GesuKK9nhlVB2Gi+yw4ko5GwrCWrT4Qr7vTQ==" saltValue="fuJ1Byj4XHZpipywE69CRQ==" spinCount="100000" sheet="1" objects="1" scenarios="1" selectLockedCells="1" autoFilter="0" selectUnlockedCells="1"/>
  <mergeCells count="27">
    <mergeCell ref="U7:U8"/>
    <mergeCell ref="S7:S8"/>
    <mergeCell ref="D7:E8"/>
    <mergeCell ref="I7:I8"/>
    <mergeCell ref="G7:G8"/>
    <mergeCell ref="AA7:AA8"/>
    <mergeCell ref="A13:B13"/>
    <mergeCell ref="D13:E13"/>
    <mergeCell ref="A7:B8"/>
    <mergeCell ref="A10:B10"/>
    <mergeCell ref="D10:E10"/>
    <mergeCell ref="A11:B11"/>
    <mergeCell ref="D11:E11"/>
    <mergeCell ref="A12:B12"/>
    <mergeCell ref="D12:E12"/>
    <mergeCell ref="K7:M7"/>
    <mergeCell ref="O7:Q7"/>
    <mergeCell ref="A9:B9"/>
    <mergeCell ref="D9:E9"/>
    <mergeCell ref="Y7:Y8"/>
    <mergeCell ref="W7:W8"/>
    <mergeCell ref="A1:AA1"/>
    <mergeCell ref="A2:AA2"/>
    <mergeCell ref="A3:AA3"/>
    <mergeCell ref="E6:I6"/>
    <mergeCell ref="K6:Q6"/>
    <mergeCell ref="S6:AA6"/>
  </mergeCells>
  <pageMargins left="0.39" right="0.39" top="0.39" bottom="0.39" header="0" footer="0"/>
  <pageSetup paperSize="9" scale="6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  <pageSetUpPr fitToPage="1"/>
  </sheetPr>
  <dimension ref="A1:AO34"/>
  <sheetViews>
    <sheetView rightToLeft="1" view="pageBreakPreview" zoomScale="75" zoomScaleNormal="100" zoomScaleSheetLayoutView="75" workbookViewId="0">
      <selection sqref="A1:AL1"/>
    </sheetView>
  </sheetViews>
  <sheetFormatPr defaultRowHeight="12.75" x14ac:dyDescent="0.2"/>
  <cols>
    <col min="1" max="1" width="5.140625" customWidth="1"/>
    <col min="2" max="2" width="25.5703125" customWidth="1"/>
    <col min="3" max="3" width="1.28515625" customWidth="1"/>
    <col min="4" max="4" width="10.7109375" customWidth="1"/>
    <col min="5" max="5" width="1.28515625" customWidth="1"/>
    <col min="6" max="6" width="14.140625" customWidth="1"/>
    <col min="7" max="7" width="1.28515625" customWidth="1"/>
    <col min="8" max="8" width="13.85546875" customWidth="1"/>
    <col min="9" max="9" width="0.85546875" customWidth="1"/>
    <col min="10" max="10" width="13" customWidth="1"/>
    <col min="11" max="11" width="1" customWidth="1"/>
    <col min="12" max="12" width="11.85546875" customWidth="1"/>
    <col min="13" max="13" width="0.85546875" customWidth="1"/>
    <col min="14" max="14" width="11.42578125" customWidth="1"/>
    <col min="15" max="15" width="0.85546875" customWidth="1"/>
    <col min="16" max="16" width="12.85546875" customWidth="1"/>
    <col min="17" max="17" width="0.7109375" customWidth="1"/>
    <col min="18" max="18" width="18.5703125" bestFit="1" customWidth="1"/>
    <col min="19" max="19" width="0.7109375" customWidth="1"/>
    <col min="20" max="20" width="17" bestFit="1" customWidth="1"/>
    <col min="21" max="21" width="0.5703125" customWidth="1"/>
    <col min="22" max="22" width="13" customWidth="1"/>
    <col min="23" max="23" width="1" customWidth="1"/>
    <col min="24" max="24" width="18" bestFit="1" customWidth="1"/>
    <col min="25" max="25" width="0.5703125" customWidth="1"/>
    <col min="26" max="26" width="13" customWidth="1"/>
    <col min="27" max="27" width="0.5703125" customWidth="1"/>
    <col min="28" max="28" width="15.28515625" bestFit="1" customWidth="1"/>
    <col min="29" max="29" width="0.5703125" customWidth="1"/>
    <col min="30" max="30" width="14.140625" customWidth="1"/>
    <col min="31" max="31" width="1" customWidth="1"/>
    <col min="32" max="32" width="15.28515625" customWidth="1"/>
    <col min="33" max="33" width="1.28515625" customWidth="1"/>
    <col min="34" max="34" width="18" customWidth="1"/>
    <col min="35" max="35" width="1.28515625" customWidth="1"/>
    <col min="36" max="36" width="19.140625" bestFit="1" customWidth="1"/>
    <col min="37" max="37" width="1.28515625" customWidth="1"/>
    <col min="38" max="38" width="10.42578125" customWidth="1"/>
    <col min="39" max="39" width="0.28515625" customWidth="1"/>
    <col min="40" max="41" width="17.5703125" bestFit="1" customWidth="1"/>
  </cols>
  <sheetData>
    <row r="1" spans="1:41" ht="22.5" customHeight="1" x14ac:dyDescent="0.2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209"/>
      <c r="AL1" s="209"/>
    </row>
    <row r="2" spans="1:41" ht="18.75" customHeight="1" x14ac:dyDescent="0.2">
      <c r="A2" s="209" t="s">
        <v>1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209"/>
      <c r="AE2" s="209"/>
      <c r="AF2" s="209"/>
      <c r="AG2" s="209"/>
      <c r="AH2" s="209"/>
      <c r="AI2" s="209"/>
      <c r="AJ2" s="209"/>
      <c r="AK2" s="209"/>
      <c r="AL2" s="209"/>
    </row>
    <row r="3" spans="1:41" ht="20.25" customHeight="1" x14ac:dyDescent="0.2">
      <c r="A3" s="209" t="s">
        <v>2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209"/>
      <c r="AJ3" s="209"/>
      <c r="AK3" s="209"/>
      <c r="AL3" s="209"/>
    </row>
    <row r="4" spans="1:41" ht="9.75" customHeight="1" x14ac:dyDescent="0.2"/>
    <row r="5" spans="1:41" ht="19.5" customHeight="1" x14ac:dyDescent="0.2">
      <c r="A5" s="36" t="s">
        <v>63</v>
      </c>
      <c r="B5" s="37" t="s">
        <v>64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</row>
    <row r="6" spans="1:41" ht="14.25" customHeight="1" x14ac:dyDescent="0.2">
      <c r="A6" s="202" t="s">
        <v>65</v>
      </c>
      <c r="B6" s="202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 t="s">
        <v>7</v>
      </c>
      <c r="Q6" s="210"/>
      <c r="R6" s="210"/>
      <c r="S6" s="210"/>
      <c r="T6" s="210"/>
      <c r="U6" s="54"/>
      <c r="V6" s="210" t="s">
        <v>8</v>
      </c>
      <c r="W6" s="210"/>
      <c r="X6" s="210"/>
      <c r="Y6" s="210"/>
      <c r="Z6" s="210"/>
      <c r="AA6" s="210"/>
      <c r="AB6" s="210"/>
      <c r="AC6" s="54"/>
      <c r="AD6" s="210" t="s">
        <v>9</v>
      </c>
      <c r="AE6" s="210"/>
      <c r="AF6" s="210"/>
      <c r="AG6" s="210"/>
      <c r="AH6" s="210"/>
      <c r="AI6" s="210"/>
      <c r="AJ6" s="210"/>
      <c r="AK6" s="210"/>
      <c r="AL6" s="210"/>
    </row>
    <row r="7" spans="1:41" ht="14.45" customHeight="1" x14ac:dyDescent="0.2">
      <c r="A7" s="55"/>
      <c r="B7" s="55"/>
      <c r="C7" s="56"/>
      <c r="D7" s="213" t="s">
        <v>67</v>
      </c>
      <c r="E7" s="56"/>
      <c r="F7" s="213" t="s">
        <v>68</v>
      </c>
      <c r="G7" s="56"/>
      <c r="H7" s="215" t="s">
        <v>69</v>
      </c>
      <c r="I7" s="56"/>
      <c r="J7" s="215" t="s">
        <v>70</v>
      </c>
      <c r="K7" s="56"/>
      <c r="L7" s="215" t="s">
        <v>71</v>
      </c>
      <c r="M7" s="56"/>
      <c r="N7" s="215" t="s">
        <v>36</v>
      </c>
      <c r="O7" s="56"/>
      <c r="P7" s="215" t="s">
        <v>13</v>
      </c>
      <c r="Q7" s="56"/>
      <c r="R7" s="215" t="s">
        <v>14</v>
      </c>
      <c r="S7" s="56"/>
      <c r="T7" s="215" t="s">
        <v>15</v>
      </c>
      <c r="U7" s="54"/>
      <c r="V7" s="211" t="s">
        <v>10</v>
      </c>
      <c r="W7" s="211"/>
      <c r="X7" s="211"/>
      <c r="Y7" s="56"/>
      <c r="Z7" s="211" t="s">
        <v>11</v>
      </c>
      <c r="AA7" s="211"/>
      <c r="AB7" s="211"/>
      <c r="AC7" s="54"/>
      <c r="AD7" s="215" t="s">
        <v>13</v>
      </c>
      <c r="AE7" s="56"/>
      <c r="AF7" s="215" t="s">
        <v>17</v>
      </c>
      <c r="AG7" s="56"/>
      <c r="AH7" s="215" t="s">
        <v>14</v>
      </c>
      <c r="AI7" s="56"/>
      <c r="AJ7" s="213" t="s">
        <v>15</v>
      </c>
      <c r="AK7" s="56"/>
      <c r="AL7" s="213" t="s">
        <v>18</v>
      </c>
    </row>
    <row r="8" spans="1:41" ht="21" customHeight="1" x14ac:dyDescent="0.2">
      <c r="A8" s="212" t="s">
        <v>66</v>
      </c>
      <c r="B8" s="212"/>
      <c r="C8" s="54"/>
      <c r="D8" s="214"/>
      <c r="E8" s="54"/>
      <c r="F8" s="214"/>
      <c r="G8" s="54"/>
      <c r="H8" s="203"/>
      <c r="I8" s="54"/>
      <c r="J8" s="203"/>
      <c r="K8" s="54"/>
      <c r="L8" s="203"/>
      <c r="M8" s="54"/>
      <c r="N8" s="203"/>
      <c r="O8" s="54"/>
      <c r="P8" s="203"/>
      <c r="Q8" s="54"/>
      <c r="R8" s="203"/>
      <c r="S8" s="54"/>
      <c r="T8" s="203"/>
      <c r="U8" s="54"/>
      <c r="V8" s="57" t="s">
        <v>13</v>
      </c>
      <c r="W8" s="56"/>
      <c r="X8" s="57" t="s">
        <v>14</v>
      </c>
      <c r="Y8" s="54"/>
      <c r="Z8" s="57" t="s">
        <v>13</v>
      </c>
      <c r="AA8" s="56"/>
      <c r="AB8" s="57" t="s">
        <v>16</v>
      </c>
      <c r="AC8" s="54"/>
      <c r="AD8" s="203"/>
      <c r="AE8" s="54"/>
      <c r="AF8" s="203"/>
      <c r="AG8" s="54"/>
      <c r="AH8" s="203"/>
      <c r="AI8" s="54"/>
      <c r="AJ8" s="214"/>
      <c r="AK8" s="54"/>
      <c r="AL8" s="214"/>
    </row>
    <row r="9" spans="1:41" ht="21.75" customHeight="1" x14ac:dyDescent="0.2">
      <c r="A9" s="195" t="s">
        <v>72</v>
      </c>
      <c r="B9" s="195"/>
      <c r="D9" s="60" t="s">
        <v>73</v>
      </c>
      <c r="E9" s="39"/>
      <c r="F9" s="60" t="s">
        <v>73</v>
      </c>
      <c r="G9" s="39"/>
      <c r="H9" s="60" t="s">
        <v>74</v>
      </c>
      <c r="I9" s="39"/>
      <c r="J9" s="60" t="s">
        <v>75</v>
      </c>
      <c r="K9" s="39"/>
      <c r="L9" s="61" t="s">
        <v>213</v>
      </c>
      <c r="M9" s="39"/>
      <c r="N9" s="61" t="s">
        <v>213</v>
      </c>
      <c r="O9" s="39"/>
      <c r="P9" s="40">
        <v>8713</v>
      </c>
      <c r="Q9" s="39"/>
      <c r="R9" s="40">
        <v>7410705534</v>
      </c>
      <c r="S9" s="39"/>
      <c r="T9" s="40">
        <v>7413419074</v>
      </c>
      <c r="U9" s="39"/>
      <c r="V9" s="40">
        <v>8562</v>
      </c>
      <c r="W9" s="39"/>
      <c r="X9" s="40">
        <v>7306659085</v>
      </c>
      <c r="Y9" s="39"/>
      <c r="Z9" s="40" t="s">
        <v>213</v>
      </c>
      <c r="AA9" s="39"/>
      <c r="AB9" s="40" t="s">
        <v>213</v>
      </c>
      <c r="AC9" s="39"/>
      <c r="AD9" s="40">
        <v>17275</v>
      </c>
      <c r="AE9" s="39"/>
      <c r="AF9" s="40">
        <v>867000</v>
      </c>
      <c r="AG9" s="39"/>
      <c r="AH9" s="40">
        <v>14717364619</v>
      </c>
      <c r="AI9" s="39"/>
      <c r="AJ9" s="40">
        <v>14974710341</v>
      </c>
      <c r="AK9" s="39"/>
      <c r="AL9" s="61">
        <v>0.09</v>
      </c>
      <c r="AN9" s="50"/>
      <c r="AO9" s="49"/>
    </row>
    <row r="10" spans="1:41" ht="21.75" customHeight="1" x14ac:dyDescent="0.2">
      <c r="A10" s="194" t="s">
        <v>76</v>
      </c>
      <c r="B10" s="194"/>
      <c r="D10" s="62" t="s">
        <v>73</v>
      </c>
      <c r="E10" s="39"/>
      <c r="F10" s="62" t="s">
        <v>73</v>
      </c>
      <c r="G10" s="39"/>
      <c r="H10" s="62" t="s">
        <v>77</v>
      </c>
      <c r="I10" s="39"/>
      <c r="J10" s="62" t="s">
        <v>78</v>
      </c>
      <c r="K10" s="39"/>
      <c r="L10" s="63" t="s">
        <v>213</v>
      </c>
      <c r="M10" s="39"/>
      <c r="N10" s="63" t="s">
        <v>213</v>
      </c>
      <c r="O10" s="39"/>
      <c r="P10" s="41">
        <v>71600</v>
      </c>
      <c r="Q10" s="39"/>
      <c r="R10" s="41">
        <v>50014503485</v>
      </c>
      <c r="S10" s="39"/>
      <c r="T10" s="41">
        <v>55172118240</v>
      </c>
      <c r="U10" s="39"/>
      <c r="V10" s="41" t="s">
        <v>213</v>
      </c>
      <c r="W10" s="39"/>
      <c r="X10" s="41" t="s">
        <v>213</v>
      </c>
      <c r="Y10" s="39"/>
      <c r="Z10" s="41" t="s">
        <v>213</v>
      </c>
      <c r="AA10" s="39"/>
      <c r="AB10" s="41" t="s">
        <v>213</v>
      </c>
      <c r="AC10" s="39"/>
      <c r="AD10" s="41">
        <v>71600</v>
      </c>
      <c r="AE10" s="39"/>
      <c r="AF10" s="41">
        <v>787970</v>
      </c>
      <c r="AG10" s="39"/>
      <c r="AH10" s="41">
        <v>50014503485</v>
      </c>
      <c r="AI10" s="39"/>
      <c r="AJ10" s="41">
        <v>56408426119</v>
      </c>
      <c r="AK10" s="39"/>
      <c r="AL10" s="63">
        <v>0.34</v>
      </c>
      <c r="AN10" s="50"/>
    </row>
    <row r="11" spans="1:41" ht="21.75" customHeight="1" x14ac:dyDescent="0.2">
      <c r="A11" s="194" t="s">
        <v>79</v>
      </c>
      <c r="B11" s="194"/>
      <c r="D11" s="62" t="s">
        <v>73</v>
      </c>
      <c r="E11" s="39"/>
      <c r="F11" s="62" t="s">
        <v>73</v>
      </c>
      <c r="G11" s="39"/>
      <c r="H11" s="62" t="s">
        <v>80</v>
      </c>
      <c r="I11" s="39"/>
      <c r="J11" s="62" t="s">
        <v>81</v>
      </c>
      <c r="K11" s="39"/>
      <c r="L11" s="63" t="s">
        <v>213</v>
      </c>
      <c r="M11" s="39"/>
      <c r="N11" s="63" t="s">
        <v>213</v>
      </c>
      <c r="O11" s="39"/>
      <c r="P11" s="41">
        <v>4400</v>
      </c>
      <c r="Q11" s="39"/>
      <c r="R11" s="41">
        <v>3784596826</v>
      </c>
      <c r="S11" s="39"/>
      <c r="T11" s="41">
        <v>3783226165</v>
      </c>
      <c r="U11" s="39"/>
      <c r="V11" s="41">
        <v>17426</v>
      </c>
      <c r="W11" s="39"/>
      <c r="X11" s="41">
        <v>15061470076</v>
      </c>
      <c r="Y11" s="39"/>
      <c r="Z11" s="41" t="s">
        <v>213</v>
      </c>
      <c r="AA11" s="39"/>
      <c r="AB11" s="41" t="s">
        <v>213</v>
      </c>
      <c r="AC11" s="39"/>
      <c r="AD11" s="41">
        <v>21826</v>
      </c>
      <c r="AE11" s="39"/>
      <c r="AF11" s="41">
        <v>872800</v>
      </c>
      <c r="AG11" s="39"/>
      <c r="AH11" s="41">
        <v>18846066902</v>
      </c>
      <c r="AI11" s="39"/>
      <c r="AJ11" s="41">
        <v>19046280035</v>
      </c>
      <c r="AK11" s="39"/>
      <c r="AL11" s="63">
        <v>0.12</v>
      </c>
      <c r="AN11" s="50"/>
    </row>
    <row r="12" spans="1:41" ht="21.75" customHeight="1" x14ac:dyDescent="0.2">
      <c r="A12" s="194" t="s">
        <v>82</v>
      </c>
      <c r="B12" s="194"/>
      <c r="D12" s="62" t="s">
        <v>73</v>
      </c>
      <c r="E12" s="39"/>
      <c r="F12" s="62" t="s">
        <v>73</v>
      </c>
      <c r="G12" s="39"/>
      <c r="H12" s="62" t="s">
        <v>83</v>
      </c>
      <c r="I12" s="39"/>
      <c r="J12" s="62" t="s">
        <v>84</v>
      </c>
      <c r="K12" s="39"/>
      <c r="L12" s="63" t="s">
        <v>213</v>
      </c>
      <c r="M12" s="39"/>
      <c r="N12" s="63" t="s">
        <v>213</v>
      </c>
      <c r="O12" s="39"/>
      <c r="P12" s="41">
        <v>1113</v>
      </c>
      <c r="Q12" s="39"/>
      <c r="R12" s="41">
        <v>999888925</v>
      </c>
      <c r="S12" s="39"/>
      <c r="T12" s="41">
        <v>1000327747</v>
      </c>
      <c r="U12" s="39"/>
      <c r="V12" s="41">
        <v>48403</v>
      </c>
      <c r="W12" s="39"/>
      <c r="X12" s="41">
        <v>43951145653</v>
      </c>
      <c r="Y12" s="39"/>
      <c r="Z12" s="41" t="s">
        <v>213</v>
      </c>
      <c r="AA12" s="39"/>
      <c r="AB12" s="41" t="s">
        <v>213</v>
      </c>
      <c r="AC12" s="39"/>
      <c r="AD12" s="41">
        <v>49516</v>
      </c>
      <c r="AE12" s="39"/>
      <c r="AF12" s="41">
        <v>919600</v>
      </c>
      <c r="AG12" s="39"/>
      <c r="AH12" s="41">
        <v>44951034578</v>
      </c>
      <c r="AI12" s="39"/>
      <c r="AJ12" s="41">
        <v>45526660396</v>
      </c>
      <c r="AK12" s="39"/>
      <c r="AL12" s="63">
        <v>0.27</v>
      </c>
      <c r="AN12" s="50"/>
    </row>
    <row r="13" spans="1:41" ht="21.75" customHeight="1" x14ac:dyDescent="0.2">
      <c r="A13" s="194" t="s">
        <v>85</v>
      </c>
      <c r="B13" s="194"/>
      <c r="D13" s="62" t="s">
        <v>73</v>
      </c>
      <c r="E13" s="39"/>
      <c r="F13" s="62" t="s">
        <v>73</v>
      </c>
      <c r="G13" s="39"/>
      <c r="H13" s="62" t="s">
        <v>86</v>
      </c>
      <c r="I13" s="39"/>
      <c r="J13" s="62" t="s">
        <v>87</v>
      </c>
      <c r="K13" s="39"/>
      <c r="L13" s="63" t="s">
        <v>213</v>
      </c>
      <c r="M13" s="39"/>
      <c r="N13" s="63" t="s">
        <v>213</v>
      </c>
      <c r="O13" s="39"/>
      <c r="P13" s="41">
        <v>3000</v>
      </c>
      <c r="Q13" s="39"/>
      <c r="R13" s="41">
        <v>2657731625</v>
      </c>
      <c r="S13" s="39"/>
      <c r="T13" s="41">
        <v>2888296401</v>
      </c>
      <c r="U13" s="39"/>
      <c r="V13" s="41" t="s">
        <v>213</v>
      </c>
      <c r="W13" s="39"/>
      <c r="X13" s="41" t="s">
        <v>213</v>
      </c>
      <c r="Y13" s="39"/>
      <c r="Z13" s="41" t="s">
        <v>213</v>
      </c>
      <c r="AA13" s="39"/>
      <c r="AB13" s="41" t="s">
        <v>213</v>
      </c>
      <c r="AC13" s="39"/>
      <c r="AD13" s="41">
        <v>3000</v>
      </c>
      <c r="AE13" s="39"/>
      <c r="AF13" s="41">
        <v>983800</v>
      </c>
      <c r="AG13" s="39"/>
      <c r="AH13" s="41">
        <v>2657731625</v>
      </c>
      <c r="AI13" s="39"/>
      <c r="AJ13" s="41">
        <v>2950865058</v>
      </c>
      <c r="AK13" s="39"/>
      <c r="AL13" s="63">
        <v>0.02</v>
      </c>
    </row>
    <row r="14" spans="1:41" ht="21.75" customHeight="1" x14ac:dyDescent="0.2">
      <c r="A14" s="194" t="s">
        <v>88</v>
      </c>
      <c r="B14" s="194"/>
      <c r="D14" s="62" t="s">
        <v>73</v>
      </c>
      <c r="E14" s="39"/>
      <c r="F14" s="62" t="s">
        <v>73</v>
      </c>
      <c r="G14" s="39"/>
      <c r="H14" s="62" t="s">
        <v>89</v>
      </c>
      <c r="I14" s="39"/>
      <c r="J14" s="62" t="s">
        <v>90</v>
      </c>
      <c r="K14" s="39"/>
      <c r="L14" s="63" t="s">
        <v>213</v>
      </c>
      <c r="M14" s="39"/>
      <c r="N14" s="63" t="s">
        <v>213</v>
      </c>
      <c r="O14" s="39"/>
      <c r="P14" s="41">
        <v>1600</v>
      </c>
      <c r="Q14" s="39"/>
      <c r="R14" s="41">
        <v>1451062957</v>
      </c>
      <c r="S14" s="39"/>
      <c r="T14" s="41">
        <v>1452408703</v>
      </c>
      <c r="U14" s="39"/>
      <c r="V14" s="41">
        <v>56274</v>
      </c>
      <c r="W14" s="39"/>
      <c r="X14" s="41">
        <v>51430471168</v>
      </c>
      <c r="Y14" s="39"/>
      <c r="Z14" s="41" t="s">
        <v>213</v>
      </c>
      <c r="AA14" s="39"/>
      <c r="AB14" s="41" t="s">
        <v>213</v>
      </c>
      <c r="AC14" s="39"/>
      <c r="AD14" s="41">
        <v>57874</v>
      </c>
      <c r="AE14" s="39"/>
      <c r="AF14" s="41">
        <v>925000</v>
      </c>
      <c r="AG14" s="39"/>
      <c r="AH14" s="41">
        <v>52881534125</v>
      </c>
      <c r="AI14" s="39"/>
      <c r="AJ14" s="41">
        <v>53523747062</v>
      </c>
      <c r="AK14" s="39"/>
      <c r="AL14" s="63">
        <v>0.32</v>
      </c>
    </row>
    <row r="15" spans="1:41" ht="21.75" customHeight="1" x14ac:dyDescent="0.2">
      <c r="A15" s="195" t="s">
        <v>91</v>
      </c>
      <c r="B15" s="195"/>
      <c r="D15" s="62" t="s">
        <v>73</v>
      </c>
      <c r="E15" s="39"/>
      <c r="F15" s="62" t="s">
        <v>73</v>
      </c>
      <c r="G15" s="39"/>
      <c r="H15" s="62" t="s">
        <v>92</v>
      </c>
      <c r="I15" s="39"/>
      <c r="J15" s="62" t="s">
        <v>93</v>
      </c>
      <c r="K15" s="39"/>
      <c r="L15" s="63" t="s">
        <v>213</v>
      </c>
      <c r="M15" s="39"/>
      <c r="N15" s="63" t="s">
        <v>213</v>
      </c>
      <c r="O15" s="39"/>
      <c r="P15" s="41">
        <v>6907</v>
      </c>
      <c r="Q15" s="39"/>
      <c r="R15" s="41">
        <v>6123474464</v>
      </c>
      <c r="S15" s="39"/>
      <c r="T15" s="41">
        <v>6105855303</v>
      </c>
      <c r="U15" s="39"/>
      <c r="V15" s="41">
        <v>7815</v>
      </c>
      <c r="W15" s="39"/>
      <c r="X15" s="41">
        <v>6964192575</v>
      </c>
      <c r="Y15" s="39"/>
      <c r="Z15" s="41" t="s">
        <v>213</v>
      </c>
      <c r="AA15" s="39"/>
      <c r="AB15" s="41" t="s">
        <v>213</v>
      </c>
      <c r="AC15" s="39"/>
      <c r="AD15" s="41">
        <v>14722</v>
      </c>
      <c r="AE15" s="39"/>
      <c r="AF15" s="41">
        <v>909950</v>
      </c>
      <c r="AG15" s="39"/>
      <c r="AH15" s="41">
        <v>13087667039</v>
      </c>
      <c r="AI15" s="39"/>
      <c r="AJ15" s="41">
        <v>13393855823</v>
      </c>
      <c r="AK15" s="39"/>
      <c r="AL15" s="63">
        <v>0.08</v>
      </c>
    </row>
    <row r="16" spans="1:41" ht="21.75" customHeight="1" x14ac:dyDescent="0.2">
      <c r="A16" s="194" t="s">
        <v>94</v>
      </c>
      <c r="B16" s="194"/>
      <c r="D16" s="62" t="s">
        <v>73</v>
      </c>
      <c r="E16" s="39"/>
      <c r="F16" s="62" t="s">
        <v>73</v>
      </c>
      <c r="G16" s="39"/>
      <c r="H16" s="62" t="s">
        <v>95</v>
      </c>
      <c r="I16" s="39"/>
      <c r="J16" s="62" t="s">
        <v>96</v>
      </c>
      <c r="K16" s="39"/>
      <c r="L16" s="63" t="s">
        <v>213</v>
      </c>
      <c r="M16" s="39"/>
      <c r="N16" s="63" t="s">
        <v>213</v>
      </c>
      <c r="O16" s="39"/>
      <c r="P16" s="41">
        <v>3373</v>
      </c>
      <c r="Q16" s="39"/>
      <c r="R16" s="41">
        <v>2971126955</v>
      </c>
      <c r="S16" s="39"/>
      <c r="T16" s="41">
        <v>2981157837</v>
      </c>
      <c r="U16" s="39"/>
      <c r="V16" s="41">
        <v>7941</v>
      </c>
      <c r="W16" s="39"/>
      <c r="X16" s="41">
        <v>7078563813</v>
      </c>
      <c r="Y16" s="39"/>
      <c r="Z16" s="41" t="s">
        <v>213</v>
      </c>
      <c r="AA16" s="39"/>
      <c r="AB16" s="41" t="s">
        <v>213</v>
      </c>
      <c r="AC16" s="39"/>
      <c r="AD16" s="41">
        <v>11314</v>
      </c>
      <c r="AE16" s="39"/>
      <c r="AF16" s="41">
        <v>901580</v>
      </c>
      <c r="AG16" s="39"/>
      <c r="AH16" s="41">
        <v>10049690768</v>
      </c>
      <c r="AI16" s="39"/>
      <c r="AJ16" s="41">
        <v>10198627283</v>
      </c>
      <c r="AK16" s="39"/>
      <c r="AL16" s="63">
        <v>0.06</v>
      </c>
    </row>
    <row r="17" spans="1:38" ht="21.75" customHeight="1" x14ac:dyDescent="0.2">
      <c r="A17" s="194" t="s">
        <v>97</v>
      </c>
      <c r="B17" s="194"/>
      <c r="D17" s="62" t="s">
        <v>73</v>
      </c>
      <c r="E17" s="39"/>
      <c r="F17" s="62" t="s">
        <v>73</v>
      </c>
      <c r="G17" s="39"/>
      <c r="H17" s="62" t="s">
        <v>98</v>
      </c>
      <c r="I17" s="39"/>
      <c r="J17" s="62" t="s">
        <v>40</v>
      </c>
      <c r="K17" s="39"/>
      <c r="L17" s="41">
        <v>16</v>
      </c>
      <c r="M17" s="39"/>
      <c r="N17" s="41">
        <v>16</v>
      </c>
      <c r="O17" s="39"/>
      <c r="P17" s="41">
        <v>1386965</v>
      </c>
      <c r="Q17" s="39"/>
      <c r="R17" s="41">
        <v>1300799350842</v>
      </c>
      <c r="S17" s="39"/>
      <c r="T17" s="41">
        <v>1362701279678</v>
      </c>
      <c r="U17" s="39"/>
      <c r="V17" s="41" t="s">
        <v>213</v>
      </c>
      <c r="W17" s="39"/>
      <c r="X17" s="41" t="s">
        <v>213</v>
      </c>
      <c r="Y17" s="39"/>
      <c r="Z17" s="41" t="s">
        <v>213</v>
      </c>
      <c r="AA17" s="39"/>
      <c r="AB17" s="41" t="s">
        <v>213</v>
      </c>
      <c r="AC17" s="39"/>
      <c r="AD17" s="41">
        <v>1386965</v>
      </c>
      <c r="AE17" s="39"/>
      <c r="AF17" s="41">
        <v>990954</v>
      </c>
      <c r="AG17" s="39"/>
      <c r="AH17" s="41">
        <v>1300799350842</v>
      </c>
      <c r="AI17" s="39"/>
      <c r="AJ17" s="41">
        <v>1374169401254</v>
      </c>
      <c r="AK17" s="39"/>
      <c r="AL17" s="63">
        <v>8.3000000000000007</v>
      </c>
    </row>
    <row r="18" spans="1:38" ht="21.75" customHeight="1" x14ac:dyDescent="0.2">
      <c r="A18" s="194" t="s">
        <v>99</v>
      </c>
      <c r="B18" s="194"/>
      <c r="D18" s="62" t="s">
        <v>73</v>
      </c>
      <c r="E18" s="39"/>
      <c r="F18" s="62" t="s">
        <v>73</v>
      </c>
      <c r="G18" s="39"/>
      <c r="H18" s="62" t="s">
        <v>100</v>
      </c>
      <c r="I18" s="39"/>
      <c r="J18" s="62" t="s">
        <v>101</v>
      </c>
      <c r="K18" s="39"/>
      <c r="L18" s="41">
        <v>18</v>
      </c>
      <c r="M18" s="39"/>
      <c r="N18" s="41">
        <v>18</v>
      </c>
      <c r="O18" s="39"/>
      <c r="P18" s="41">
        <v>2642469</v>
      </c>
      <c r="Q18" s="39"/>
      <c r="R18" s="41">
        <v>2500407935196</v>
      </c>
      <c r="S18" s="39"/>
      <c r="T18" s="41">
        <v>2579364320289</v>
      </c>
      <c r="U18" s="39"/>
      <c r="V18" s="41">
        <v>790820</v>
      </c>
      <c r="W18" s="39"/>
      <c r="X18" s="41">
        <v>764609584173</v>
      </c>
      <c r="Y18" s="39"/>
      <c r="Z18" s="41" t="s">
        <v>213</v>
      </c>
      <c r="AA18" s="39"/>
      <c r="AB18" s="41" t="s">
        <v>213</v>
      </c>
      <c r="AC18" s="39"/>
      <c r="AD18" s="41">
        <v>3433289</v>
      </c>
      <c r="AE18" s="39"/>
      <c r="AF18" s="41">
        <v>983385</v>
      </c>
      <c r="AG18" s="39"/>
      <c r="AH18" s="41">
        <v>3265017519369</v>
      </c>
      <c r="AI18" s="39"/>
      <c r="AJ18" s="41">
        <v>3375632958876</v>
      </c>
      <c r="AK18" s="39"/>
      <c r="AL18" s="63">
        <v>20.39</v>
      </c>
    </row>
    <row r="19" spans="1:38" ht="21.75" customHeight="1" x14ac:dyDescent="0.2">
      <c r="A19" s="194" t="s">
        <v>102</v>
      </c>
      <c r="B19" s="194"/>
      <c r="D19" s="62" t="s">
        <v>73</v>
      </c>
      <c r="E19" s="39"/>
      <c r="F19" s="62" t="s">
        <v>73</v>
      </c>
      <c r="G19" s="39"/>
      <c r="H19" s="62" t="s">
        <v>103</v>
      </c>
      <c r="I19" s="39"/>
      <c r="J19" s="62" t="s">
        <v>104</v>
      </c>
      <c r="K19" s="39"/>
      <c r="L19" s="41">
        <v>23</v>
      </c>
      <c r="M19" s="39"/>
      <c r="N19" s="41">
        <v>23</v>
      </c>
      <c r="O19" s="39"/>
      <c r="P19" s="41">
        <v>1500000</v>
      </c>
      <c r="Q19" s="39"/>
      <c r="R19" s="41">
        <v>1500160000000</v>
      </c>
      <c r="S19" s="39"/>
      <c r="T19" s="41">
        <v>1499728125000</v>
      </c>
      <c r="U19" s="39"/>
      <c r="V19" s="41" t="s">
        <v>213</v>
      </c>
      <c r="W19" s="39"/>
      <c r="X19" s="41" t="s">
        <v>213</v>
      </c>
      <c r="Y19" s="39"/>
      <c r="Z19" s="41" t="s">
        <v>213</v>
      </c>
      <c r="AA19" s="39"/>
      <c r="AB19" s="41" t="s">
        <v>213</v>
      </c>
      <c r="AC19" s="39"/>
      <c r="AD19" s="41">
        <v>1500000</v>
      </c>
      <c r="AE19" s="39"/>
      <c r="AF19" s="41">
        <v>1000000</v>
      </c>
      <c r="AG19" s="39"/>
      <c r="AH19" s="41">
        <v>1500160000000</v>
      </c>
      <c r="AI19" s="39"/>
      <c r="AJ19" s="41">
        <v>1499728125000</v>
      </c>
      <c r="AK19" s="39"/>
      <c r="AL19" s="63">
        <v>9.06</v>
      </c>
    </row>
    <row r="20" spans="1:38" ht="21.75" customHeight="1" x14ac:dyDescent="0.2">
      <c r="A20" s="194" t="s">
        <v>105</v>
      </c>
      <c r="B20" s="194"/>
      <c r="D20" s="62" t="s">
        <v>73</v>
      </c>
      <c r="E20" s="39"/>
      <c r="F20" s="62" t="s">
        <v>73</v>
      </c>
      <c r="G20" s="39"/>
      <c r="H20" s="62" t="s">
        <v>106</v>
      </c>
      <c r="I20" s="39"/>
      <c r="J20" s="62" t="s">
        <v>107</v>
      </c>
      <c r="K20" s="39"/>
      <c r="L20" s="41">
        <v>20.5</v>
      </c>
      <c r="M20" s="39"/>
      <c r="N20" s="41">
        <v>20.5</v>
      </c>
      <c r="O20" s="39"/>
      <c r="P20" s="41">
        <v>2100000</v>
      </c>
      <c r="Q20" s="39"/>
      <c r="R20" s="41">
        <v>2003959482000</v>
      </c>
      <c r="S20" s="39"/>
      <c r="T20" s="41">
        <v>2061792632340</v>
      </c>
      <c r="U20" s="39"/>
      <c r="V20" s="41" t="s">
        <v>213</v>
      </c>
      <c r="W20" s="39"/>
      <c r="X20" s="41" t="s">
        <v>213</v>
      </c>
      <c r="Y20" s="39"/>
      <c r="Z20" s="41" t="s">
        <v>213</v>
      </c>
      <c r="AA20" s="39"/>
      <c r="AB20" s="41" t="s">
        <v>213</v>
      </c>
      <c r="AC20" s="39"/>
      <c r="AD20" s="41">
        <v>2100000</v>
      </c>
      <c r="AE20" s="39"/>
      <c r="AF20" s="41">
        <v>986385</v>
      </c>
      <c r="AG20" s="39"/>
      <c r="AH20" s="41">
        <v>2003959482000</v>
      </c>
      <c r="AI20" s="39"/>
      <c r="AJ20" s="41">
        <v>2071033057209</v>
      </c>
      <c r="AK20" s="39"/>
      <c r="AL20" s="63">
        <v>12.51</v>
      </c>
    </row>
    <row r="21" spans="1:38" ht="21.75" customHeight="1" x14ac:dyDescent="0.2">
      <c r="A21" s="194" t="s">
        <v>108</v>
      </c>
      <c r="B21" s="194"/>
      <c r="D21" s="62" t="s">
        <v>73</v>
      </c>
      <c r="E21" s="39"/>
      <c r="F21" s="62" t="s">
        <v>73</v>
      </c>
      <c r="G21" s="39"/>
      <c r="H21" s="62" t="s">
        <v>109</v>
      </c>
      <c r="I21" s="39"/>
      <c r="J21" s="62" t="s">
        <v>110</v>
      </c>
      <c r="K21" s="39"/>
      <c r="L21" s="41">
        <v>17</v>
      </c>
      <c r="M21" s="39"/>
      <c r="N21" s="41">
        <v>17</v>
      </c>
      <c r="O21" s="39"/>
      <c r="P21" s="41">
        <v>205000</v>
      </c>
      <c r="Q21" s="39"/>
      <c r="R21" s="41">
        <v>197126159608</v>
      </c>
      <c r="S21" s="39"/>
      <c r="T21" s="41">
        <v>204008331786</v>
      </c>
      <c r="U21" s="39"/>
      <c r="V21" s="41" t="s">
        <v>213</v>
      </c>
      <c r="W21" s="39"/>
      <c r="X21" s="41" t="s">
        <v>213</v>
      </c>
      <c r="Y21" s="39"/>
      <c r="Z21" s="41">
        <v>205000</v>
      </c>
      <c r="AA21" s="39"/>
      <c r="AB21" s="41">
        <v>205000000000</v>
      </c>
      <c r="AC21" s="39"/>
      <c r="AD21" s="41" t="s">
        <v>213</v>
      </c>
      <c r="AE21" s="39"/>
      <c r="AF21" s="41" t="s">
        <v>213</v>
      </c>
      <c r="AG21" s="39"/>
      <c r="AH21" s="41" t="s">
        <v>213</v>
      </c>
      <c r="AI21" s="39"/>
      <c r="AJ21" s="41" t="s">
        <v>213</v>
      </c>
      <c r="AK21" s="39"/>
      <c r="AL21" s="63" t="s">
        <v>213</v>
      </c>
    </row>
    <row r="22" spans="1:38" ht="21.75" customHeight="1" x14ac:dyDescent="0.2">
      <c r="A22" s="194" t="s">
        <v>111</v>
      </c>
      <c r="B22" s="194"/>
      <c r="D22" s="62" t="s">
        <v>73</v>
      </c>
      <c r="E22" s="39"/>
      <c r="F22" s="62" t="s">
        <v>73</v>
      </c>
      <c r="G22" s="39"/>
      <c r="H22" s="62" t="s">
        <v>112</v>
      </c>
      <c r="I22" s="39"/>
      <c r="J22" s="62" t="s">
        <v>113</v>
      </c>
      <c r="K22" s="39"/>
      <c r="L22" s="41">
        <v>23</v>
      </c>
      <c r="M22" s="39"/>
      <c r="N22" s="41">
        <v>23</v>
      </c>
      <c r="O22" s="39"/>
      <c r="P22" s="41">
        <v>500000</v>
      </c>
      <c r="Q22" s="39"/>
      <c r="R22" s="41">
        <v>500000000000</v>
      </c>
      <c r="S22" s="39"/>
      <c r="T22" s="41">
        <v>499909375000</v>
      </c>
      <c r="U22" s="39"/>
      <c r="V22" s="41" t="s">
        <v>213</v>
      </c>
      <c r="W22" s="39"/>
      <c r="X22" s="41" t="s">
        <v>213</v>
      </c>
      <c r="Y22" s="39"/>
      <c r="Z22" s="41" t="s">
        <v>213</v>
      </c>
      <c r="AA22" s="39"/>
      <c r="AB22" s="41" t="s">
        <v>213</v>
      </c>
      <c r="AC22" s="39"/>
      <c r="AD22" s="41">
        <v>500000</v>
      </c>
      <c r="AE22" s="39"/>
      <c r="AF22" s="41">
        <v>1000000</v>
      </c>
      <c r="AG22" s="39"/>
      <c r="AH22" s="41">
        <v>500000000000</v>
      </c>
      <c r="AI22" s="39"/>
      <c r="AJ22" s="41">
        <v>499909375000</v>
      </c>
      <c r="AK22" s="39"/>
      <c r="AL22" s="63">
        <v>3.02</v>
      </c>
    </row>
    <row r="23" spans="1:38" ht="21.75" customHeight="1" x14ac:dyDescent="0.2">
      <c r="A23" s="194" t="s">
        <v>114</v>
      </c>
      <c r="B23" s="194"/>
      <c r="D23" s="62" t="s">
        <v>73</v>
      </c>
      <c r="E23" s="39"/>
      <c r="F23" s="62" t="s">
        <v>73</v>
      </c>
      <c r="G23" s="39"/>
      <c r="H23" s="62" t="s">
        <v>115</v>
      </c>
      <c r="I23" s="39"/>
      <c r="J23" s="62" t="s">
        <v>116</v>
      </c>
      <c r="K23" s="39"/>
      <c r="L23" s="41">
        <v>23</v>
      </c>
      <c r="M23" s="39"/>
      <c r="N23" s="41">
        <v>23</v>
      </c>
      <c r="O23" s="39"/>
      <c r="P23" s="41">
        <v>500</v>
      </c>
      <c r="Q23" s="39"/>
      <c r="R23" s="41">
        <v>500163552</v>
      </c>
      <c r="S23" s="39"/>
      <c r="T23" s="41">
        <v>499909375</v>
      </c>
      <c r="U23" s="39"/>
      <c r="V23" s="41" t="s">
        <v>213</v>
      </c>
      <c r="W23" s="39"/>
      <c r="X23" s="41" t="s">
        <v>213</v>
      </c>
      <c r="Y23" s="39"/>
      <c r="Z23" s="41">
        <v>500</v>
      </c>
      <c r="AA23" s="39"/>
      <c r="AB23" s="41">
        <v>499909375</v>
      </c>
      <c r="AC23" s="39"/>
      <c r="AD23" s="41" t="s">
        <v>213</v>
      </c>
      <c r="AE23" s="39"/>
      <c r="AF23" s="41" t="s">
        <v>213</v>
      </c>
      <c r="AG23" s="39"/>
      <c r="AH23" s="41" t="s">
        <v>213</v>
      </c>
      <c r="AI23" s="39"/>
      <c r="AJ23" s="41" t="s">
        <v>213</v>
      </c>
      <c r="AK23" s="39"/>
      <c r="AL23" s="63" t="s">
        <v>213</v>
      </c>
    </row>
    <row r="24" spans="1:38" ht="21.75" customHeight="1" x14ac:dyDescent="0.2">
      <c r="A24" s="194" t="s">
        <v>117</v>
      </c>
      <c r="B24" s="194"/>
      <c r="D24" s="62" t="s">
        <v>73</v>
      </c>
      <c r="E24" s="39"/>
      <c r="F24" s="62" t="s">
        <v>73</v>
      </c>
      <c r="G24" s="39"/>
      <c r="H24" s="62" t="s">
        <v>118</v>
      </c>
      <c r="I24" s="39"/>
      <c r="J24" s="62" t="s">
        <v>119</v>
      </c>
      <c r="K24" s="39"/>
      <c r="L24" s="41">
        <v>18</v>
      </c>
      <c r="M24" s="39"/>
      <c r="N24" s="41">
        <v>18</v>
      </c>
      <c r="O24" s="39"/>
      <c r="P24" s="41">
        <v>3440000</v>
      </c>
      <c r="Q24" s="39"/>
      <c r="R24" s="41">
        <v>3259480000000</v>
      </c>
      <c r="S24" s="39"/>
      <c r="T24" s="41">
        <v>3311820343744</v>
      </c>
      <c r="U24" s="39"/>
      <c r="V24" s="41" t="s">
        <v>213</v>
      </c>
      <c r="W24" s="39"/>
      <c r="X24" s="41" t="s">
        <v>213</v>
      </c>
      <c r="Y24" s="39"/>
      <c r="Z24" s="41" t="s">
        <v>213</v>
      </c>
      <c r="AA24" s="39"/>
      <c r="AB24" s="41" t="s">
        <v>213</v>
      </c>
      <c r="AC24" s="39"/>
      <c r="AD24" s="41">
        <v>3440000</v>
      </c>
      <c r="AE24" s="39"/>
      <c r="AF24" s="41">
        <v>978326</v>
      </c>
      <c r="AG24" s="39"/>
      <c r="AH24" s="41">
        <v>3259480000000</v>
      </c>
      <c r="AI24" s="39"/>
      <c r="AJ24" s="41">
        <v>3364831453739</v>
      </c>
      <c r="AK24" s="39"/>
      <c r="AL24" s="63">
        <v>20.32</v>
      </c>
    </row>
    <row r="25" spans="1:38" ht="21.75" customHeight="1" x14ac:dyDescent="0.2">
      <c r="A25" s="194" t="s">
        <v>120</v>
      </c>
      <c r="B25" s="194"/>
      <c r="D25" s="62" t="s">
        <v>73</v>
      </c>
      <c r="E25" s="39"/>
      <c r="F25" s="62" t="s">
        <v>73</v>
      </c>
      <c r="G25" s="39"/>
      <c r="H25" s="62" t="s">
        <v>121</v>
      </c>
      <c r="I25" s="39"/>
      <c r="J25" s="62" t="s">
        <v>122</v>
      </c>
      <c r="K25" s="39"/>
      <c r="L25" s="41">
        <v>18</v>
      </c>
      <c r="M25" s="39"/>
      <c r="N25" s="41">
        <v>18</v>
      </c>
      <c r="O25" s="39"/>
      <c r="P25" s="41">
        <v>1000</v>
      </c>
      <c r="Q25" s="39"/>
      <c r="R25" s="41">
        <v>1000181250</v>
      </c>
      <c r="S25" s="39"/>
      <c r="T25" s="41">
        <v>924552394</v>
      </c>
      <c r="U25" s="39"/>
      <c r="V25" s="41" t="s">
        <v>213</v>
      </c>
      <c r="W25" s="39"/>
      <c r="X25" s="41" t="s">
        <v>213</v>
      </c>
      <c r="Y25" s="39"/>
      <c r="Z25" s="41" t="s">
        <v>213</v>
      </c>
      <c r="AA25" s="39"/>
      <c r="AB25" s="41" t="s">
        <v>213</v>
      </c>
      <c r="AC25" s="39"/>
      <c r="AD25" s="41">
        <v>1000</v>
      </c>
      <c r="AE25" s="39"/>
      <c r="AF25" s="41">
        <v>943210</v>
      </c>
      <c r="AG25" s="39"/>
      <c r="AH25" s="41">
        <v>1000181250</v>
      </c>
      <c r="AI25" s="39"/>
      <c r="AJ25" s="41">
        <v>943039043</v>
      </c>
      <c r="AK25" s="39"/>
      <c r="AL25" s="63">
        <v>0.01</v>
      </c>
    </row>
    <row r="26" spans="1:38" ht="21.75" customHeight="1" x14ac:dyDescent="0.2">
      <c r="A26" s="194" t="s">
        <v>123</v>
      </c>
      <c r="B26" s="194"/>
      <c r="D26" s="62" t="s">
        <v>73</v>
      </c>
      <c r="E26" s="39"/>
      <c r="F26" s="62" t="s">
        <v>73</v>
      </c>
      <c r="G26" s="39"/>
      <c r="H26" s="62" t="s">
        <v>124</v>
      </c>
      <c r="I26" s="39"/>
      <c r="J26" s="62" t="s">
        <v>125</v>
      </c>
      <c r="K26" s="39"/>
      <c r="L26" s="41">
        <v>18</v>
      </c>
      <c r="M26" s="39"/>
      <c r="N26" s="41">
        <v>18</v>
      </c>
      <c r="O26" s="39"/>
      <c r="P26" s="41">
        <v>20000</v>
      </c>
      <c r="Q26" s="39"/>
      <c r="R26" s="41">
        <v>20003625000</v>
      </c>
      <c r="S26" s="39"/>
      <c r="T26" s="41">
        <v>19996375000</v>
      </c>
      <c r="U26" s="39"/>
      <c r="V26" s="41" t="s">
        <v>213</v>
      </c>
      <c r="W26" s="39"/>
      <c r="X26" s="41" t="s">
        <v>213</v>
      </c>
      <c r="Y26" s="39"/>
      <c r="Z26" s="41" t="s">
        <v>213</v>
      </c>
      <c r="AA26" s="39"/>
      <c r="AB26" s="41" t="s">
        <v>213</v>
      </c>
      <c r="AC26" s="39"/>
      <c r="AD26" s="41">
        <v>20000</v>
      </c>
      <c r="AE26" s="39"/>
      <c r="AF26" s="41">
        <v>1000000</v>
      </c>
      <c r="AG26" s="39"/>
      <c r="AH26" s="41">
        <v>20003625000</v>
      </c>
      <c r="AI26" s="39"/>
      <c r="AJ26" s="41">
        <v>19996375000</v>
      </c>
      <c r="AK26" s="39"/>
      <c r="AL26" s="63">
        <v>0.12</v>
      </c>
    </row>
    <row r="27" spans="1:38" ht="21.75" customHeight="1" x14ac:dyDescent="0.2">
      <c r="A27" s="194" t="s">
        <v>126</v>
      </c>
      <c r="B27" s="194"/>
      <c r="D27" s="62" t="s">
        <v>73</v>
      </c>
      <c r="E27" s="39"/>
      <c r="F27" s="62" t="s">
        <v>73</v>
      </c>
      <c r="G27" s="39"/>
      <c r="H27" s="62" t="s">
        <v>127</v>
      </c>
      <c r="I27" s="39"/>
      <c r="J27" s="62" t="s">
        <v>128</v>
      </c>
      <c r="K27" s="39"/>
      <c r="L27" s="41">
        <v>23</v>
      </c>
      <c r="M27" s="39"/>
      <c r="N27" s="41">
        <v>23</v>
      </c>
      <c r="O27" s="39"/>
      <c r="P27" s="41" t="s">
        <v>213</v>
      </c>
      <c r="Q27" s="39"/>
      <c r="R27" s="41" t="s">
        <v>213</v>
      </c>
      <c r="S27" s="39"/>
      <c r="T27" s="41" t="s">
        <v>213</v>
      </c>
      <c r="U27" s="39"/>
      <c r="V27" s="41">
        <v>526865</v>
      </c>
      <c r="W27" s="39"/>
      <c r="X27" s="41">
        <v>500020153650</v>
      </c>
      <c r="Y27" s="39"/>
      <c r="Z27" s="41" t="s">
        <v>213</v>
      </c>
      <c r="AA27" s="39"/>
      <c r="AB27" s="41" t="s">
        <v>213</v>
      </c>
      <c r="AC27" s="39"/>
      <c r="AD27" s="41">
        <v>526865</v>
      </c>
      <c r="AE27" s="39"/>
      <c r="AF27" s="41">
        <v>949010</v>
      </c>
      <c r="AG27" s="39"/>
      <c r="AH27" s="41">
        <v>500020153650</v>
      </c>
      <c r="AI27" s="39"/>
      <c r="AJ27" s="41">
        <v>499909528622</v>
      </c>
      <c r="AK27" s="39"/>
      <c r="AL27" s="63">
        <v>3.02</v>
      </c>
    </row>
    <row r="28" spans="1:38" ht="21.75" customHeight="1" x14ac:dyDescent="0.2">
      <c r="A28" s="194" t="s">
        <v>129</v>
      </c>
      <c r="B28" s="194"/>
      <c r="D28" s="64" t="s">
        <v>73</v>
      </c>
      <c r="E28" s="39"/>
      <c r="F28" s="64" t="s">
        <v>73</v>
      </c>
      <c r="G28" s="39"/>
      <c r="H28" s="64" t="s">
        <v>83</v>
      </c>
      <c r="I28" s="39"/>
      <c r="J28" s="64" t="s">
        <v>48</v>
      </c>
      <c r="K28" s="39"/>
      <c r="L28" s="65" t="s">
        <v>213</v>
      </c>
      <c r="M28" s="39"/>
      <c r="N28" s="65" t="s">
        <v>213</v>
      </c>
      <c r="O28" s="39"/>
      <c r="P28" s="47" t="s">
        <v>213</v>
      </c>
      <c r="Q28" s="39"/>
      <c r="R28" s="42" t="s">
        <v>213</v>
      </c>
      <c r="S28" s="39"/>
      <c r="T28" s="42" t="s">
        <v>213</v>
      </c>
      <c r="U28" s="39"/>
      <c r="V28" s="47">
        <v>33051</v>
      </c>
      <c r="W28" s="39"/>
      <c r="X28" s="42">
        <v>31313997565</v>
      </c>
      <c r="Y28" s="39"/>
      <c r="Z28" s="41" t="s">
        <v>213</v>
      </c>
      <c r="AA28" s="39"/>
      <c r="AB28" s="41" t="s">
        <v>213</v>
      </c>
      <c r="AC28" s="39"/>
      <c r="AD28" s="47">
        <v>33051</v>
      </c>
      <c r="AE28" s="39"/>
      <c r="AF28" s="47">
        <v>958420</v>
      </c>
      <c r="AG28" s="39"/>
      <c r="AH28" s="42">
        <v>31313997565</v>
      </c>
      <c r="AI28" s="39"/>
      <c r="AJ28" s="42">
        <v>31670998010</v>
      </c>
      <c r="AK28" s="39"/>
      <c r="AL28" s="66">
        <v>0.19</v>
      </c>
    </row>
    <row r="29" spans="1:38" ht="21.75" customHeight="1" x14ac:dyDescent="0.2">
      <c r="A29" s="196" t="s">
        <v>30</v>
      </c>
      <c r="B29" s="196"/>
      <c r="D29" s="59"/>
      <c r="E29" s="54"/>
      <c r="F29" s="59"/>
      <c r="G29" s="54"/>
      <c r="H29" s="59"/>
      <c r="I29" s="54"/>
      <c r="J29" s="59"/>
      <c r="K29" s="54"/>
      <c r="L29" s="59"/>
      <c r="M29" s="54"/>
      <c r="N29" s="59"/>
      <c r="O29" s="54"/>
      <c r="P29" s="59"/>
      <c r="Q29" s="54"/>
      <c r="R29" s="43">
        <v>11358849988219</v>
      </c>
      <c r="S29" s="54"/>
      <c r="T29" s="43">
        <v>11621542054076</v>
      </c>
      <c r="U29" s="54"/>
      <c r="V29" s="59"/>
      <c r="W29" s="54"/>
      <c r="X29" s="43">
        <v>1427736237758</v>
      </c>
      <c r="Y29" s="54"/>
      <c r="Z29" s="59"/>
      <c r="AA29" s="54"/>
      <c r="AB29" s="43">
        <v>205499909375</v>
      </c>
      <c r="AC29" s="54"/>
      <c r="AD29" s="59"/>
      <c r="AE29" s="54"/>
      <c r="AF29" s="59"/>
      <c r="AG29" s="54"/>
      <c r="AH29" s="43">
        <v>12588959902817</v>
      </c>
      <c r="AI29" s="54"/>
      <c r="AJ29" s="43">
        <v>12953847483870</v>
      </c>
      <c r="AK29" s="54"/>
      <c r="AL29" s="46">
        <v>78.239999999999995</v>
      </c>
    </row>
    <row r="34" spans="2:2" x14ac:dyDescent="0.2">
      <c r="B34" s="27"/>
    </row>
  </sheetData>
  <sheetProtection algorithmName="SHA-512" hashValue="0t/PedJ4CuCXV672H5enP7xY4/28NbxFZLCYeZEhr49MomKPgNvDQq+uy0VS66BlJxVKAAQInb+JM+a0LjzR7g==" saltValue="ebmrFFtQ1e/vk3MIemUcww==" spinCount="100000" sheet="1" objects="1" scenarios="1" selectLockedCells="1" autoFilter="0" selectUnlockedCells="1"/>
  <mergeCells count="45">
    <mergeCell ref="AD7:AD8"/>
    <mergeCell ref="AF7:AF8"/>
    <mergeCell ref="AH7:AH8"/>
    <mergeCell ref="AJ7:AJ8"/>
    <mergeCell ref="AL7:AL8"/>
    <mergeCell ref="A26:B26"/>
    <mergeCell ref="A27:B27"/>
    <mergeCell ref="A28:B28"/>
    <mergeCell ref="A29:B29"/>
    <mergeCell ref="D7:D8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V7:X7"/>
    <mergeCell ref="Z7:AB7"/>
    <mergeCell ref="A8:B8"/>
    <mergeCell ref="A9:B9"/>
    <mergeCell ref="A10:B10"/>
    <mergeCell ref="F7:F8"/>
    <mergeCell ref="P7:P8"/>
    <mergeCell ref="N7:N8"/>
    <mergeCell ref="L7:L8"/>
    <mergeCell ref="J7:J8"/>
    <mergeCell ref="H7:H8"/>
    <mergeCell ref="T7:T8"/>
    <mergeCell ref="R7:R8"/>
    <mergeCell ref="A1:AL1"/>
    <mergeCell ref="A2:AL2"/>
    <mergeCell ref="A3:AL3"/>
    <mergeCell ref="A6:O6"/>
    <mergeCell ref="P6:T6"/>
    <mergeCell ref="V6:AB6"/>
    <mergeCell ref="AD6:AL6"/>
  </mergeCells>
  <pageMargins left="0.39" right="0.39" top="0.39" bottom="0.39" header="0" footer="0"/>
  <pageSetup paperSize="9" scale="4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  <pageSetUpPr fitToPage="1"/>
  </sheetPr>
  <dimension ref="A1:M13"/>
  <sheetViews>
    <sheetView rightToLeft="1" view="pageBreakPreview" zoomScale="78" zoomScaleNormal="100" zoomScaleSheetLayoutView="78" workbookViewId="0">
      <selection activeCell="A29" sqref="A29"/>
    </sheetView>
  </sheetViews>
  <sheetFormatPr defaultRowHeight="12.75" x14ac:dyDescent="0.2"/>
  <cols>
    <col min="1" max="1" width="29.85546875" customWidth="1"/>
    <col min="2" max="2" width="1.28515625" customWidth="1"/>
    <col min="3" max="3" width="13.85546875" customWidth="1"/>
    <col min="4" max="4" width="1.28515625" customWidth="1"/>
    <col min="5" max="5" width="14.5703125" customWidth="1"/>
    <col min="6" max="6" width="1.28515625" customWidth="1"/>
    <col min="7" max="7" width="13" customWidth="1"/>
    <col min="8" max="8" width="1.28515625" customWidth="1"/>
    <col min="9" max="9" width="12.28515625" customWidth="1"/>
    <col min="10" max="10" width="1.28515625" customWidth="1"/>
    <col min="11" max="11" width="24.140625" customWidth="1"/>
    <col min="12" max="12" width="1.28515625" customWidth="1"/>
    <col min="13" max="14" width="20.7109375" customWidth="1"/>
  </cols>
  <sheetData>
    <row r="1" spans="1:13" ht="29.1" customHeight="1" x14ac:dyDescent="0.2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</row>
    <row r="2" spans="1:13" ht="21.75" customHeight="1" x14ac:dyDescent="0.2">
      <c r="A2" s="209" t="s">
        <v>1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</row>
    <row r="3" spans="1:13" ht="21.75" customHeight="1" x14ac:dyDescent="0.2">
      <c r="A3" s="209" t="s">
        <v>2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</row>
    <row r="4" spans="1:13" ht="15.75" customHeight="1" x14ac:dyDescent="0.2">
      <c r="A4" s="216" t="s">
        <v>130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</row>
    <row r="5" spans="1:13" ht="17.25" customHeight="1" x14ac:dyDescent="0.2">
      <c r="A5" s="216" t="s">
        <v>131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</row>
    <row r="6" spans="1:13" ht="14.45" customHeight="1" x14ac:dyDescent="0.2"/>
    <row r="7" spans="1:13" ht="14.45" customHeight="1" x14ac:dyDescent="0.2">
      <c r="A7" s="196" t="s">
        <v>132</v>
      </c>
      <c r="C7" s="198" t="s">
        <v>9</v>
      </c>
      <c r="D7" s="198"/>
      <c r="E7" s="198"/>
      <c r="F7" s="198"/>
      <c r="G7" s="198"/>
      <c r="H7" s="198"/>
      <c r="I7" s="198"/>
      <c r="J7" s="198"/>
      <c r="K7" s="198"/>
      <c r="L7" s="198"/>
      <c r="M7" s="198"/>
    </row>
    <row r="8" spans="1:13" ht="22.5" customHeight="1" x14ac:dyDescent="0.25">
      <c r="A8" s="189"/>
      <c r="C8" s="57" t="s">
        <v>13</v>
      </c>
      <c r="D8" s="67"/>
      <c r="E8" s="57" t="s">
        <v>133</v>
      </c>
      <c r="F8" s="67"/>
      <c r="G8" s="57" t="s">
        <v>134</v>
      </c>
      <c r="H8" s="67"/>
      <c r="I8" s="57" t="s">
        <v>135</v>
      </c>
      <c r="J8" s="67"/>
      <c r="K8" s="57" t="s">
        <v>136</v>
      </c>
      <c r="L8" s="67"/>
      <c r="M8" s="57" t="s">
        <v>137</v>
      </c>
    </row>
    <row r="9" spans="1:13" ht="21.75" customHeight="1" x14ac:dyDescent="0.2">
      <c r="A9" s="28" t="s">
        <v>97</v>
      </c>
      <c r="C9" s="41">
        <v>1386965</v>
      </c>
      <c r="D9" s="39"/>
      <c r="E9" s="41">
        <v>980850</v>
      </c>
      <c r="F9" s="39"/>
      <c r="G9" s="41">
        <v>990954</v>
      </c>
      <c r="H9" s="39"/>
      <c r="I9" s="68" t="s">
        <v>138</v>
      </c>
      <c r="J9" s="41"/>
      <c r="K9" s="40">
        <v>1374169401254</v>
      </c>
      <c r="L9" s="41"/>
      <c r="M9" s="39" t="s">
        <v>139</v>
      </c>
    </row>
    <row r="10" spans="1:13" ht="21.75" customHeight="1" x14ac:dyDescent="0.2">
      <c r="A10" s="31" t="s">
        <v>99</v>
      </c>
      <c r="C10" s="41">
        <v>3433289</v>
      </c>
      <c r="D10" s="39"/>
      <c r="E10" s="41">
        <v>975845</v>
      </c>
      <c r="F10" s="39"/>
      <c r="G10" s="41">
        <v>983385</v>
      </c>
      <c r="H10" s="39"/>
      <c r="I10" s="69" t="s">
        <v>140</v>
      </c>
      <c r="J10" s="41"/>
      <c r="K10" s="41">
        <v>3375632958876</v>
      </c>
      <c r="L10" s="41"/>
      <c r="M10" s="39" t="s">
        <v>139</v>
      </c>
    </row>
    <row r="11" spans="1:13" ht="21.75" customHeight="1" x14ac:dyDescent="0.2">
      <c r="A11" s="31" t="s">
        <v>117</v>
      </c>
      <c r="C11" s="41">
        <v>3440000</v>
      </c>
      <c r="D11" s="39"/>
      <c r="E11" s="41">
        <v>966450</v>
      </c>
      <c r="F11" s="39"/>
      <c r="G11" s="41">
        <v>978326</v>
      </c>
      <c r="H11" s="39"/>
      <c r="I11" s="68" t="s">
        <v>141</v>
      </c>
      <c r="J11" s="41"/>
      <c r="K11" s="41">
        <v>3364831453739</v>
      </c>
      <c r="L11" s="41"/>
      <c r="M11" s="39" t="s">
        <v>139</v>
      </c>
    </row>
    <row r="12" spans="1:13" ht="21.75" customHeight="1" x14ac:dyDescent="0.2">
      <c r="A12" s="31" t="s">
        <v>105</v>
      </c>
      <c r="C12" s="41">
        <v>2100000</v>
      </c>
      <c r="D12" s="39"/>
      <c r="E12" s="41">
        <v>961570</v>
      </c>
      <c r="F12" s="39"/>
      <c r="G12" s="41">
        <v>986385</v>
      </c>
      <c r="H12" s="39"/>
      <c r="I12" s="68" t="s">
        <v>142</v>
      </c>
      <c r="J12" s="41"/>
      <c r="K12" s="41">
        <v>2071033057209</v>
      </c>
      <c r="L12" s="41"/>
      <c r="M12" s="39" t="s">
        <v>139</v>
      </c>
    </row>
    <row r="13" spans="1:13" ht="21.75" customHeight="1" x14ac:dyDescent="0.2">
      <c r="A13" s="27"/>
      <c r="C13" s="27"/>
      <c r="E13" s="27"/>
      <c r="G13" s="27"/>
      <c r="I13" s="27"/>
      <c r="K13" s="27"/>
      <c r="M13" s="27"/>
    </row>
  </sheetData>
  <sheetProtection algorithmName="SHA-512" hashValue="cQ9cbYfglSPBs2wv8Y7VvJxm3PF91wp6QyrILMIt7whLzsH/io8Z+gTd61niUUudtjw6R9TRAx/p3KbRwJRjQg==" saltValue="t6QY3GqpCaRNWGoAO/92wg==" spinCount="100000" sheet="1" objects="1" scenarios="1" selectLockedCells="1" autoFilter="0" selectUnlockedCells="1"/>
  <mergeCells count="7">
    <mergeCell ref="C7:M7"/>
    <mergeCell ref="A7:A8"/>
    <mergeCell ref="A1:M1"/>
    <mergeCell ref="A2:M2"/>
    <mergeCell ref="A3:M3"/>
    <mergeCell ref="A4:M4"/>
    <mergeCell ref="A5:M5"/>
  </mergeCells>
  <pageMargins left="0.39" right="0.39" top="0.39" bottom="0.39" header="0" footer="0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39997558519241921"/>
    <pageSetUpPr fitToPage="1"/>
  </sheetPr>
  <dimension ref="A1:N17"/>
  <sheetViews>
    <sheetView rightToLeft="1" view="pageBreakPreview" zoomScale="82" zoomScaleNormal="100" zoomScaleSheetLayoutView="82" workbookViewId="0">
      <selection activeCell="L15" sqref="L15"/>
    </sheetView>
  </sheetViews>
  <sheetFormatPr defaultRowHeight="12.75" x14ac:dyDescent="0.2"/>
  <cols>
    <col min="1" max="1" width="6.5703125" bestFit="1" customWidth="1"/>
    <col min="2" max="2" width="20" customWidth="1"/>
    <col min="3" max="3" width="1.28515625" customWidth="1"/>
    <col min="4" max="4" width="16.140625" bestFit="1" customWidth="1"/>
    <col min="5" max="5" width="1.28515625" customWidth="1"/>
    <col min="6" max="6" width="17.85546875" bestFit="1" customWidth="1"/>
    <col min="7" max="7" width="1.28515625" customWidth="1"/>
    <col min="8" max="8" width="17.140625" bestFit="1" customWidth="1"/>
    <col min="9" max="9" width="1.28515625" customWidth="1"/>
    <col min="10" max="10" width="17" bestFit="1" customWidth="1"/>
    <col min="11" max="11" width="1.28515625" customWidth="1"/>
    <col min="12" max="12" width="14.140625" bestFit="1" customWidth="1"/>
    <col min="13" max="13" width="0.28515625" customWidth="1"/>
    <col min="14" max="14" width="12.42578125" bestFit="1" customWidth="1"/>
  </cols>
  <sheetData>
    <row r="1" spans="1:14" ht="24.75" customHeight="1" x14ac:dyDescent="0.2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</row>
    <row r="2" spans="1:14" ht="21.75" customHeight="1" x14ac:dyDescent="0.2">
      <c r="A2" s="209" t="s">
        <v>1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</row>
    <row r="3" spans="1:14" ht="21.75" customHeight="1" x14ac:dyDescent="0.2">
      <c r="A3" s="209" t="s">
        <v>2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</row>
    <row r="4" spans="1:14" ht="14.45" customHeight="1" x14ac:dyDescent="0.2"/>
    <row r="5" spans="1:14" ht="18" customHeight="1" x14ac:dyDescent="0.2">
      <c r="A5" s="36" t="s">
        <v>143</v>
      </c>
      <c r="B5" s="219" t="s">
        <v>144</v>
      </c>
      <c r="C5" s="219"/>
      <c r="D5" s="219"/>
      <c r="E5" s="219"/>
      <c r="F5" s="219"/>
      <c r="G5" s="219"/>
      <c r="H5" s="219"/>
      <c r="I5" s="219"/>
      <c r="J5" s="219"/>
      <c r="K5" s="219"/>
      <c r="L5" s="219"/>
    </row>
    <row r="6" spans="1:14" ht="14.45" customHeight="1" x14ac:dyDescent="0.45">
      <c r="A6" s="70"/>
      <c r="B6" s="70"/>
      <c r="C6" s="70"/>
      <c r="D6" s="71" t="s">
        <v>7</v>
      </c>
      <c r="E6" s="70"/>
      <c r="F6" s="210" t="s">
        <v>8</v>
      </c>
      <c r="G6" s="210"/>
      <c r="H6" s="210"/>
      <c r="I6" s="70"/>
      <c r="J6" s="58" t="s">
        <v>9</v>
      </c>
      <c r="K6" s="70"/>
      <c r="L6" s="70"/>
    </row>
    <row r="7" spans="1:14" ht="14.45" customHeight="1" x14ac:dyDescent="0.45">
      <c r="A7" s="202" t="s">
        <v>214</v>
      </c>
      <c r="B7" s="202"/>
      <c r="C7" s="70"/>
      <c r="D7" s="215" t="s">
        <v>145</v>
      </c>
      <c r="E7" s="70"/>
      <c r="F7" s="215" t="s">
        <v>146</v>
      </c>
      <c r="G7" s="72"/>
      <c r="H7" s="215" t="s">
        <v>147</v>
      </c>
      <c r="I7" s="70"/>
      <c r="J7" s="218" t="s">
        <v>145</v>
      </c>
      <c r="K7" s="74"/>
      <c r="L7" s="217" t="s">
        <v>18</v>
      </c>
    </row>
    <row r="8" spans="1:14" ht="21.75" customHeight="1" x14ac:dyDescent="0.45">
      <c r="A8" s="203"/>
      <c r="B8" s="203"/>
      <c r="C8" s="70"/>
      <c r="D8" s="203"/>
      <c r="E8" s="70"/>
      <c r="F8" s="203"/>
      <c r="G8" s="70"/>
      <c r="H8" s="203"/>
      <c r="I8" s="70"/>
      <c r="J8" s="203"/>
      <c r="K8" s="73"/>
      <c r="L8" s="214"/>
    </row>
    <row r="9" spans="1:14" s="154" customFormat="1" ht="21.75" customHeight="1" x14ac:dyDescent="0.2">
      <c r="A9" s="222" t="s">
        <v>215</v>
      </c>
      <c r="B9" s="222"/>
      <c r="D9" s="151">
        <v>519709015852</v>
      </c>
      <c r="E9" s="153"/>
      <c r="F9" s="151">
        <v>836270220323</v>
      </c>
      <c r="G9" s="153"/>
      <c r="H9" s="151">
        <v>606130105466</v>
      </c>
      <c r="I9" s="153"/>
      <c r="J9" s="151">
        <v>749849130709</v>
      </c>
      <c r="K9" s="153"/>
      <c r="L9" s="157">
        <v>4.5199999999999996</v>
      </c>
      <c r="N9" s="158"/>
    </row>
    <row r="10" spans="1:14" s="154" customFormat="1" ht="21.75" customHeight="1" x14ac:dyDescent="0.2">
      <c r="A10" s="220" t="s">
        <v>216</v>
      </c>
      <c r="B10" s="220"/>
      <c r="D10" s="155">
        <v>124478</v>
      </c>
      <c r="E10" s="153"/>
      <c r="F10" s="155" t="s">
        <v>213</v>
      </c>
      <c r="G10" s="153"/>
      <c r="H10" s="155">
        <v>600</v>
      </c>
      <c r="I10" s="153"/>
      <c r="J10" s="155">
        <v>123878</v>
      </c>
      <c r="K10" s="153"/>
      <c r="L10" s="159" t="s">
        <v>213</v>
      </c>
      <c r="N10" s="158"/>
    </row>
    <row r="11" spans="1:14" s="154" customFormat="1" ht="21.75" customHeight="1" x14ac:dyDescent="0.2">
      <c r="A11" s="220" t="s">
        <v>217</v>
      </c>
      <c r="B11" s="220"/>
      <c r="D11" s="155">
        <v>3420940</v>
      </c>
      <c r="E11" s="153"/>
      <c r="F11" s="155">
        <v>14487</v>
      </c>
      <c r="G11" s="153"/>
      <c r="H11" s="155" t="s">
        <v>213</v>
      </c>
      <c r="I11" s="153"/>
      <c r="J11" s="155">
        <v>3435427</v>
      </c>
      <c r="K11" s="153"/>
      <c r="L11" s="159" t="s">
        <v>213</v>
      </c>
      <c r="N11" s="158"/>
    </row>
    <row r="12" spans="1:14" s="154" customFormat="1" ht="21.75" customHeight="1" x14ac:dyDescent="0.2">
      <c r="A12" s="220" t="s">
        <v>218</v>
      </c>
      <c r="B12" s="220"/>
      <c r="D12" s="155">
        <v>1880465901710</v>
      </c>
      <c r="E12" s="153"/>
      <c r="F12" s="155">
        <v>1901188097089</v>
      </c>
      <c r="G12" s="153"/>
      <c r="H12" s="155">
        <v>2727561429913</v>
      </c>
      <c r="I12" s="153"/>
      <c r="J12" s="155">
        <v>1054092568886</v>
      </c>
      <c r="K12" s="153"/>
      <c r="L12" s="160">
        <v>6.37</v>
      </c>
      <c r="N12" s="158"/>
    </row>
    <row r="13" spans="1:14" s="154" customFormat="1" ht="21.75" customHeight="1" x14ac:dyDescent="0.2">
      <c r="A13" s="220" t="s">
        <v>219</v>
      </c>
      <c r="B13" s="220"/>
      <c r="D13" s="155">
        <v>101931719823</v>
      </c>
      <c r="E13" s="153"/>
      <c r="F13" s="155">
        <v>762523094771</v>
      </c>
      <c r="G13" s="153"/>
      <c r="H13" s="155">
        <v>533837615660</v>
      </c>
      <c r="I13" s="153"/>
      <c r="J13" s="155">
        <v>330617198934</v>
      </c>
      <c r="K13" s="153"/>
      <c r="L13" s="160">
        <v>1.99</v>
      </c>
      <c r="N13" s="158"/>
    </row>
    <row r="14" spans="1:14" s="154" customFormat="1" ht="21.75" customHeight="1" x14ac:dyDescent="0.2">
      <c r="A14" s="220" t="s">
        <v>220</v>
      </c>
      <c r="B14" s="220"/>
      <c r="D14" s="155">
        <v>1479903</v>
      </c>
      <c r="E14" s="153"/>
      <c r="F14" s="155">
        <v>6240</v>
      </c>
      <c r="G14" s="153"/>
      <c r="H14" s="155" t="s">
        <v>213</v>
      </c>
      <c r="I14" s="153"/>
      <c r="J14" s="155">
        <v>1486143</v>
      </c>
      <c r="K14" s="153"/>
      <c r="L14" s="159" t="s">
        <v>213</v>
      </c>
      <c r="N14" s="158"/>
    </row>
    <row r="15" spans="1:14" ht="21.75" customHeight="1" x14ac:dyDescent="0.2">
      <c r="A15" s="221" t="s">
        <v>221</v>
      </c>
      <c r="B15" s="221"/>
      <c r="D15" s="41">
        <v>813393</v>
      </c>
      <c r="E15" s="39"/>
      <c r="F15" s="41">
        <v>3444</v>
      </c>
      <c r="G15" s="39"/>
      <c r="H15" s="41" t="s">
        <v>213</v>
      </c>
      <c r="I15" s="39"/>
      <c r="J15" s="41">
        <v>816837</v>
      </c>
      <c r="K15" s="39"/>
      <c r="L15" s="76" t="s">
        <v>213</v>
      </c>
      <c r="N15" s="50"/>
    </row>
    <row r="16" spans="1:14" ht="21.75" customHeight="1" thickBot="1" x14ac:dyDescent="0.25">
      <c r="A16" s="196"/>
      <c r="B16" s="196"/>
      <c r="D16" s="75">
        <v>2502112476099</v>
      </c>
      <c r="E16" s="54"/>
      <c r="F16" s="75">
        <v>3499981436354</v>
      </c>
      <c r="G16" s="54"/>
      <c r="H16" s="75">
        <v>3867529151639</v>
      </c>
      <c r="I16" s="54"/>
      <c r="J16" s="75">
        <v>2134564760814</v>
      </c>
      <c r="K16" s="54"/>
      <c r="L16" s="78">
        <f>SUM(L9:L15)</f>
        <v>12.88</v>
      </c>
    </row>
    <row r="17" ht="13.5" thickTop="1" x14ac:dyDescent="0.2"/>
  </sheetData>
  <sheetProtection algorithmName="SHA-512" hashValue="M3y4DhJ6UL7cD/fGMk7qFiUfCAEwfB6UhhoXIS+zhlx79vDylMLKIh2S5UemKejHhyufiNMIWT2Tsk9C0H50+w==" saltValue="ChAupSF4FBR+l4KGJQUSyA==" spinCount="100000" sheet="1" objects="1" scenarios="1" selectLockedCells="1" autoFilter="0" selectUnlockedCells="1"/>
  <mergeCells count="19">
    <mergeCell ref="A13:B13"/>
    <mergeCell ref="A14:B14"/>
    <mergeCell ref="A15:B15"/>
    <mergeCell ref="A16:B16"/>
    <mergeCell ref="A7:B8"/>
    <mergeCell ref="A9:B9"/>
    <mergeCell ref="A10:B10"/>
    <mergeCell ref="A11:B11"/>
    <mergeCell ref="A12:B12"/>
    <mergeCell ref="A1:L1"/>
    <mergeCell ref="A2:L2"/>
    <mergeCell ref="A3:L3"/>
    <mergeCell ref="B5:L5"/>
    <mergeCell ref="F6:H6"/>
    <mergeCell ref="L7:L8"/>
    <mergeCell ref="J7:J8"/>
    <mergeCell ref="H7:H8"/>
    <mergeCell ref="F7:F8"/>
    <mergeCell ref="D7:D8"/>
  </mergeCells>
  <pageMargins left="0.39" right="0.39" top="0.39" bottom="0.39" header="0" footer="0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39997558519241921"/>
    <pageSetUpPr fitToPage="1"/>
  </sheetPr>
  <dimension ref="A1:P13"/>
  <sheetViews>
    <sheetView rightToLeft="1" view="pageBreakPreview" zoomScale="77" zoomScaleNormal="100" zoomScaleSheetLayoutView="77" workbookViewId="0">
      <selection activeCell="L20" sqref="L20"/>
    </sheetView>
  </sheetViews>
  <sheetFormatPr defaultRowHeight="12.75" x14ac:dyDescent="0.2"/>
  <cols>
    <col min="1" max="1" width="2.5703125" customWidth="1"/>
    <col min="2" max="2" width="50" customWidth="1"/>
    <col min="3" max="3" width="1.28515625" customWidth="1"/>
    <col min="4" max="4" width="10" customWidth="1"/>
    <col min="5" max="5" width="1.28515625" customWidth="1"/>
    <col min="6" max="6" width="18.85546875" customWidth="1"/>
    <col min="7" max="7" width="1.28515625" customWidth="1"/>
    <col min="8" max="8" width="12.85546875" customWidth="1"/>
    <col min="9" max="9" width="1.28515625" customWidth="1"/>
    <col min="10" max="10" width="11.42578125" customWidth="1"/>
    <col min="11" max="11" width="0.28515625" customWidth="1"/>
    <col min="15" max="15" width="21.7109375" bestFit="1" customWidth="1"/>
    <col min="16" max="16" width="14.85546875" bestFit="1" customWidth="1"/>
  </cols>
  <sheetData>
    <row r="1" spans="1:16" ht="29.1" customHeight="1" x14ac:dyDescent="0.2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</row>
    <row r="2" spans="1:16" ht="21.75" customHeight="1" x14ac:dyDescent="0.2">
      <c r="A2" s="223" t="s">
        <v>148</v>
      </c>
      <c r="B2" s="223"/>
      <c r="C2" s="223"/>
      <c r="D2" s="223"/>
      <c r="E2" s="223"/>
      <c r="F2" s="223"/>
      <c r="G2" s="223"/>
      <c r="H2" s="223"/>
      <c r="I2" s="223"/>
      <c r="J2" s="223"/>
    </row>
    <row r="3" spans="1:16" ht="21.75" customHeight="1" x14ac:dyDescent="0.2">
      <c r="A3" s="223" t="s">
        <v>2</v>
      </c>
      <c r="B3" s="223"/>
      <c r="C3" s="223"/>
      <c r="D3" s="223"/>
      <c r="E3" s="223"/>
      <c r="F3" s="223"/>
      <c r="G3" s="223"/>
      <c r="H3" s="223"/>
      <c r="I3" s="223"/>
      <c r="J3" s="223"/>
    </row>
    <row r="4" spans="1:16" ht="14.45" customHeight="1" x14ac:dyDescent="0.2"/>
    <row r="5" spans="1:16" ht="29.1" customHeight="1" x14ac:dyDescent="0.2">
      <c r="A5" s="36" t="s">
        <v>149</v>
      </c>
      <c r="B5" s="219" t="s">
        <v>150</v>
      </c>
      <c r="C5" s="219"/>
      <c r="D5" s="219"/>
      <c r="E5" s="219"/>
      <c r="F5" s="219"/>
      <c r="G5" s="219"/>
      <c r="H5" s="219"/>
      <c r="I5" s="219"/>
      <c r="J5" s="219"/>
    </row>
    <row r="6" spans="1:16" ht="14.45" customHeight="1" x14ac:dyDescent="0.2">
      <c r="A6" s="196" t="s">
        <v>151</v>
      </c>
      <c r="B6" s="196"/>
      <c r="D6" s="196" t="s">
        <v>152</v>
      </c>
      <c r="F6" s="196" t="s">
        <v>145</v>
      </c>
      <c r="H6" s="224" t="s">
        <v>153</v>
      </c>
      <c r="J6" s="224" t="s">
        <v>154</v>
      </c>
    </row>
    <row r="7" spans="1:16" ht="21" customHeight="1" x14ac:dyDescent="0.2">
      <c r="A7" s="189"/>
      <c r="B7" s="189"/>
      <c r="D7" s="189"/>
      <c r="F7" s="189"/>
      <c r="H7" s="200"/>
      <c r="J7" s="200"/>
    </row>
    <row r="8" spans="1:16" ht="21.75" customHeight="1" x14ac:dyDescent="0.2">
      <c r="A8" s="197" t="s">
        <v>155</v>
      </c>
      <c r="B8" s="197"/>
      <c r="C8" s="35"/>
      <c r="D8" s="30" t="s">
        <v>156</v>
      </c>
      <c r="F8" s="29">
        <f>'درآمد سرمایه گذاری در سهام'!U21</f>
        <v>61555401417</v>
      </c>
      <c r="H8" s="147">
        <v>4</v>
      </c>
      <c r="I8" s="35"/>
      <c r="J8" s="147">
        <v>0.37</v>
      </c>
      <c r="M8" s="50"/>
      <c r="N8" s="115"/>
      <c r="O8" s="49"/>
      <c r="P8" s="50"/>
    </row>
    <row r="9" spans="1:16" ht="21.75" customHeight="1" x14ac:dyDescent="0.2">
      <c r="A9" s="194" t="s">
        <v>157</v>
      </c>
      <c r="B9" s="194"/>
      <c r="C9" s="35"/>
      <c r="D9" s="33" t="s">
        <v>158</v>
      </c>
      <c r="F9" s="32">
        <f>'درآمد سرمایه گذاری در صندوق'!U13</f>
        <v>11532051216</v>
      </c>
      <c r="H9" s="147">
        <v>0.75</v>
      </c>
      <c r="I9" s="35"/>
      <c r="J9" s="147">
        <v>7.0000000000000007E-2</v>
      </c>
      <c r="M9" s="50"/>
      <c r="N9" s="115"/>
      <c r="O9" s="50"/>
      <c r="P9" s="50"/>
    </row>
    <row r="10" spans="1:16" ht="21.75" customHeight="1" x14ac:dyDescent="0.2">
      <c r="A10" s="194" t="s">
        <v>159</v>
      </c>
      <c r="B10" s="194"/>
      <c r="C10" s="35"/>
      <c r="D10" s="33" t="s">
        <v>160</v>
      </c>
      <c r="F10" s="32">
        <f>'درآمد سرمایه گذاری در اوراق به'!R29</f>
        <v>1155722971131</v>
      </c>
      <c r="H10" s="147">
        <v>75.2</v>
      </c>
      <c r="I10" s="35"/>
      <c r="J10" s="147">
        <v>6.98</v>
      </c>
      <c r="M10" s="50"/>
      <c r="N10" s="115"/>
      <c r="O10" s="50"/>
      <c r="P10" s="50"/>
    </row>
    <row r="11" spans="1:16" ht="21.75" customHeight="1" x14ac:dyDescent="0.2">
      <c r="A11" s="195" t="s">
        <v>161</v>
      </c>
      <c r="B11" s="195"/>
      <c r="C11" s="35"/>
      <c r="D11" s="33" t="s">
        <v>162</v>
      </c>
      <c r="F11" s="32">
        <f>'درآمد سپرده بانکی'!H39</f>
        <v>308163197677</v>
      </c>
      <c r="H11" s="147">
        <v>20.05</v>
      </c>
      <c r="I11" s="35"/>
      <c r="J11" s="147">
        <v>1.86</v>
      </c>
      <c r="M11" s="50"/>
      <c r="N11" s="115"/>
      <c r="O11" s="50"/>
      <c r="P11" s="50"/>
    </row>
    <row r="12" spans="1:16" ht="21.75" customHeight="1" x14ac:dyDescent="0.2">
      <c r="A12" s="194" t="s">
        <v>163</v>
      </c>
      <c r="B12" s="194"/>
      <c r="C12" s="35"/>
      <c r="D12" s="34" t="s">
        <v>164</v>
      </c>
      <c r="F12" s="80">
        <f>'سایر درآمدها'!F10</f>
        <v>46314126</v>
      </c>
      <c r="H12" s="147">
        <v>0</v>
      </c>
      <c r="I12" s="35"/>
      <c r="J12" s="147">
        <v>0</v>
      </c>
      <c r="M12" s="50"/>
      <c r="N12" s="115"/>
      <c r="O12" s="50"/>
      <c r="P12" s="50"/>
    </row>
    <row r="13" spans="1:16" ht="21.75" customHeight="1" x14ac:dyDescent="0.2">
      <c r="A13" s="196"/>
      <c r="B13" s="196"/>
      <c r="D13" s="38"/>
      <c r="F13" s="81">
        <f>SUM(F8:F12)</f>
        <v>1537019935567</v>
      </c>
      <c r="H13" s="146">
        <v>100</v>
      </c>
      <c r="J13" s="148">
        <f>SUM(J8:J12)</f>
        <v>9.2800000000000011</v>
      </c>
      <c r="O13" s="50"/>
    </row>
  </sheetData>
  <sheetProtection algorithmName="SHA-512" hashValue="kd/meixliGCaig1c0WovDnhK6ubzArXsQQ9Bm+/PAu9CF9ksSljRaMEfoq8Os7YeEghtbCMVMurccJ1jauI1XA==" saltValue="nb2QZ34rP+Tl4LfL35Eblw==" spinCount="100000" sheet="1" objects="1" scenarios="1" selectLockedCells="1" autoFilter="0" selectUnlockedCells="1"/>
  <mergeCells count="15">
    <mergeCell ref="A13:B13"/>
    <mergeCell ref="A6:B7"/>
    <mergeCell ref="D6:D7"/>
    <mergeCell ref="F6:F7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H6:H7"/>
    <mergeCell ref="J6:J7"/>
  </mergeCells>
  <pageMargins left="0.39" right="0.39" top="0.39" bottom="0.39" header="0" footer="0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0.39997558519241921"/>
    <pageSetUpPr fitToPage="1"/>
  </sheetPr>
  <dimension ref="A1:AA21"/>
  <sheetViews>
    <sheetView rightToLeft="1" view="pageBreakPreview" zoomScale="60" zoomScaleNormal="100" workbookViewId="0">
      <selection activeCell="W18" sqref="W18"/>
    </sheetView>
  </sheetViews>
  <sheetFormatPr defaultRowHeight="12.75" x14ac:dyDescent="0.2"/>
  <cols>
    <col min="1" max="1" width="5.140625" customWidth="1"/>
    <col min="2" max="2" width="20.140625" customWidth="1"/>
    <col min="3" max="3" width="1.28515625" customWidth="1"/>
    <col min="4" max="4" width="14" bestFit="1" customWidth="1"/>
    <col min="5" max="5" width="1.28515625" customWidth="1"/>
    <col min="6" max="6" width="14.28515625" customWidth="1"/>
    <col min="7" max="7" width="1.28515625" customWidth="1"/>
    <col min="8" max="8" width="12.140625" customWidth="1"/>
    <col min="9" max="9" width="1.28515625" customWidth="1"/>
    <col min="10" max="10" width="13.7109375" bestFit="1" customWidth="1"/>
    <col min="11" max="11" width="1.28515625" customWidth="1"/>
    <col min="12" max="12" width="11.85546875" customWidth="1"/>
    <col min="13" max="13" width="1.28515625" customWidth="1"/>
    <col min="14" max="14" width="14.140625" bestFit="1" customWidth="1"/>
    <col min="15" max="15" width="0.7109375" customWidth="1"/>
    <col min="16" max="16" width="1.28515625" customWidth="1"/>
    <col min="17" max="17" width="14.5703125" bestFit="1" customWidth="1"/>
    <col min="18" max="18" width="1.28515625" customWidth="1"/>
    <col min="19" max="19" width="14.28515625" bestFit="1" customWidth="1"/>
    <col min="20" max="20" width="1.28515625" customWidth="1"/>
    <col min="21" max="21" width="14.7109375" bestFit="1" customWidth="1"/>
    <col min="22" max="22" width="1.28515625" customWidth="1"/>
    <col min="23" max="23" width="10.5703125" customWidth="1"/>
    <col min="24" max="24" width="0.28515625" customWidth="1"/>
    <col min="27" max="27" width="17.5703125" bestFit="1" customWidth="1"/>
  </cols>
  <sheetData>
    <row r="1" spans="1:27" ht="29.1" customHeight="1" x14ac:dyDescent="0.2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</row>
    <row r="2" spans="1:27" ht="21.75" customHeight="1" x14ac:dyDescent="0.2">
      <c r="A2" s="209" t="s">
        <v>148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</row>
    <row r="3" spans="1:27" ht="21.75" customHeight="1" x14ac:dyDescent="0.2">
      <c r="A3" s="209" t="s">
        <v>2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</row>
    <row r="4" spans="1:27" ht="14.45" customHeight="1" x14ac:dyDescent="0.2"/>
    <row r="5" spans="1:27" ht="24.75" customHeight="1" x14ac:dyDescent="0.2">
      <c r="A5" s="53" t="s">
        <v>165</v>
      </c>
      <c r="B5" s="219" t="s">
        <v>155</v>
      </c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</row>
    <row r="6" spans="1:27" ht="14.45" customHeight="1" x14ac:dyDescent="0.45">
      <c r="A6" s="70"/>
      <c r="B6" s="70"/>
      <c r="C6" s="70"/>
      <c r="D6" s="210" t="s">
        <v>166</v>
      </c>
      <c r="E6" s="210"/>
      <c r="F6" s="210"/>
      <c r="G6" s="210"/>
      <c r="H6" s="210"/>
      <c r="I6" s="210"/>
      <c r="J6" s="210"/>
      <c r="K6" s="210"/>
      <c r="L6" s="210"/>
      <c r="M6" s="70"/>
      <c r="N6" s="210" t="s">
        <v>167</v>
      </c>
      <c r="O6" s="210"/>
      <c r="P6" s="210"/>
      <c r="Q6" s="210"/>
      <c r="R6" s="210"/>
      <c r="S6" s="210"/>
      <c r="T6" s="210"/>
      <c r="U6" s="210"/>
      <c r="V6" s="210"/>
      <c r="W6" s="210"/>
    </row>
    <row r="7" spans="1:27" ht="14.45" customHeight="1" x14ac:dyDescent="0.45">
      <c r="A7" s="202" t="s">
        <v>168</v>
      </c>
      <c r="B7" s="202"/>
      <c r="C7" s="70"/>
      <c r="D7" s="215" t="s">
        <v>169</v>
      </c>
      <c r="E7" s="72"/>
      <c r="F7" s="215" t="s">
        <v>170</v>
      </c>
      <c r="G7" s="72"/>
      <c r="H7" s="215" t="s">
        <v>171</v>
      </c>
      <c r="I7" s="72"/>
      <c r="J7" s="211" t="s">
        <v>30</v>
      </c>
      <c r="K7" s="211"/>
      <c r="L7" s="211"/>
      <c r="M7" s="70"/>
      <c r="N7" s="215" t="s">
        <v>169</v>
      </c>
      <c r="O7" s="72"/>
      <c r="P7" s="215" t="s">
        <v>170</v>
      </c>
      <c r="Q7" s="215"/>
      <c r="R7" s="72"/>
      <c r="S7" s="215" t="s">
        <v>171</v>
      </c>
      <c r="T7" s="72"/>
      <c r="U7" s="211" t="s">
        <v>30</v>
      </c>
      <c r="V7" s="211"/>
      <c r="W7" s="211"/>
    </row>
    <row r="8" spans="1:27" ht="37.5" customHeight="1" x14ac:dyDescent="0.45">
      <c r="A8" s="203"/>
      <c r="B8" s="203"/>
      <c r="C8" s="70"/>
      <c r="D8" s="203"/>
      <c r="E8" s="70"/>
      <c r="F8" s="203"/>
      <c r="G8" s="70"/>
      <c r="H8" s="203"/>
      <c r="I8" s="70"/>
      <c r="J8" s="57" t="s">
        <v>145</v>
      </c>
      <c r="K8" s="72"/>
      <c r="L8" s="84" t="s">
        <v>153</v>
      </c>
      <c r="M8" s="70"/>
      <c r="N8" s="203"/>
      <c r="O8" s="70"/>
      <c r="P8" s="203"/>
      <c r="Q8" s="203"/>
      <c r="R8" s="70"/>
      <c r="S8" s="203"/>
      <c r="T8" s="70"/>
      <c r="U8" s="57" t="s">
        <v>145</v>
      </c>
      <c r="V8" s="72"/>
      <c r="W8" s="84" t="s">
        <v>153</v>
      </c>
    </row>
    <row r="9" spans="1:27" ht="21.75" customHeight="1" x14ac:dyDescent="0.2">
      <c r="A9" s="197" t="s">
        <v>172</v>
      </c>
      <c r="B9" s="197"/>
      <c r="D9" s="40" t="s">
        <v>213</v>
      </c>
      <c r="E9" s="54"/>
      <c r="F9" s="48">
        <v>0</v>
      </c>
      <c r="G9" s="54"/>
      <c r="H9" s="40" t="s">
        <v>213</v>
      </c>
      <c r="I9" s="54"/>
      <c r="J9" s="40" t="s">
        <v>213</v>
      </c>
      <c r="K9" s="54"/>
      <c r="L9" s="61" t="s">
        <v>213</v>
      </c>
      <c r="M9" s="54"/>
      <c r="N9" s="40">
        <v>11200000000</v>
      </c>
      <c r="O9" s="54"/>
      <c r="P9" s="207" t="s">
        <v>213</v>
      </c>
      <c r="Q9" s="207"/>
      <c r="R9" s="54"/>
      <c r="S9" s="40">
        <v>3997793834</v>
      </c>
      <c r="T9" s="54"/>
      <c r="U9" s="40">
        <v>15197793834</v>
      </c>
      <c r="V9" s="54"/>
      <c r="W9" s="61">
        <v>0.99</v>
      </c>
      <c r="Y9" s="50"/>
      <c r="Z9" s="86"/>
      <c r="AA9" s="49"/>
    </row>
    <row r="10" spans="1:27" ht="21.75" customHeight="1" x14ac:dyDescent="0.2">
      <c r="A10" s="194" t="s">
        <v>28</v>
      </c>
      <c r="B10" s="194"/>
      <c r="D10" s="41" t="s">
        <v>213</v>
      </c>
      <c r="E10" s="54"/>
      <c r="F10" s="48">
        <v>7916415390</v>
      </c>
      <c r="G10" s="54"/>
      <c r="H10" s="41" t="s">
        <v>213</v>
      </c>
      <c r="I10" s="54"/>
      <c r="J10" s="48">
        <v>7916415390</v>
      </c>
      <c r="K10" s="54"/>
      <c r="L10" s="63">
        <v>1.87</v>
      </c>
      <c r="M10" s="54"/>
      <c r="N10" s="41" t="s">
        <v>213</v>
      </c>
      <c r="O10" s="54"/>
      <c r="P10" s="204">
        <v>20988650054</v>
      </c>
      <c r="Q10" s="204"/>
      <c r="R10" s="54"/>
      <c r="S10" s="41">
        <v>7835585519</v>
      </c>
      <c r="T10" s="54"/>
      <c r="U10" s="41">
        <v>28824235573</v>
      </c>
      <c r="V10" s="54"/>
      <c r="W10" s="63">
        <v>1.87</v>
      </c>
      <c r="Y10" s="50"/>
    </row>
    <row r="11" spans="1:27" ht="21.75" customHeight="1" x14ac:dyDescent="0.2">
      <c r="A11" s="194" t="s">
        <v>26</v>
      </c>
      <c r="B11" s="194"/>
      <c r="D11" s="41" t="s">
        <v>213</v>
      </c>
      <c r="E11" s="54"/>
      <c r="F11" s="48">
        <v>51117034</v>
      </c>
      <c r="G11" s="54"/>
      <c r="H11" s="41" t="s">
        <v>213</v>
      </c>
      <c r="I11" s="54"/>
      <c r="J11" s="48">
        <v>51117034</v>
      </c>
      <c r="K11" s="54"/>
      <c r="L11" s="63">
        <v>0.01</v>
      </c>
      <c r="M11" s="54"/>
      <c r="N11" s="41" t="s">
        <v>213</v>
      </c>
      <c r="O11" s="54"/>
      <c r="P11" s="225">
        <v>11833347</v>
      </c>
      <c r="Q11" s="225"/>
      <c r="R11" s="54"/>
      <c r="S11" s="48">
        <v>-7272</v>
      </c>
      <c r="T11" s="54"/>
      <c r="U11" s="48">
        <v>11826075</v>
      </c>
      <c r="V11" s="54"/>
      <c r="W11" s="63">
        <v>0</v>
      </c>
    </row>
    <row r="12" spans="1:27" ht="21.75" customHeight="1" x14ac:dyDescent="0.2">
      <c r="A12" s="194" t="s">
        <v>20</v>
      </c>
      <c r="B12" s="194"/>
      <c r="D12" s="41">
        <v>1421008902</v>
      </c>
      <c r="E12" s="54"/>
      <c r="F12" s="48">
        <v>-477144000</v>
      </c>
      <c r="G12" s="54"/>
      <c r="H12" s="41" t="s">
        <v>213</v>
      </c>
      <c r="I12" s="54"/>
      <c r="J12" s="48">
        <v>943864902</v>
      </c>
      <c r="K12" s="54"/>
      <c r="L12" s="63">
        <v>0.22</v>
      </c>
      <c r="M12" s="54"/>
      <c r="N12" s="41">
        <v>1421008902</v>
      </c>
      <c r="O12" s="54"/>
      <c r="P12" s="225">
        <v>3717747000</v>
      </c>
      <c r="Q12" s="225"/>
      <c r="R12" s="54"/>
      <c r="S12" s="95" t="s">
        <v>213</v>
      </c>
      <c r="T12" s="54"/>
      <c r="U12" s="48">
        <v>5138755902</v>
      </c>
      <c r="V12" s="54"/>
      <c r="W12" s="63">
        <v>0.33</v>
      </c>
    </row>
    <row r="13" spans="1:27" ht="21.75" customHeight="1" x14ac:dyDescent="0.2">
      <c r="A13" s="194" t="s">
        <v>25</v>
      </c>
      <c r="B13" s="194"/>
      <c r="D13" s="41" t="s">
        <v>213</v>
      </c>
      <c r="E13" s="54"/>
      <c r="F13" s="48">
        <v>485670564</v>
      </c>
      <c r="G13" s="54"/>
      <c r="H13" s="41" t="s">
        <v>213</v>
      </c>
      <c r="I13" s="54"/>
      <c r="J13" s="48">
        <v>485670564</v>
      </c>
      <c r="K13" s="54"/>
      <c r="L13" s="63">
        <v>0.12</v>
      </c>
      <c r="M13" s="54"/>
      <c r="N13" s="41">
        <v>654345000</v>
      </c>
      <c r="O13" s="54"/>
      <c r="P13" s="225">
        <v>23849894</v>
      </c>
      <c r="Q13" s="225"/>
      <c r="R13" s="54"/>
      <c r="S13" s="95" t="s">
        <v>213</v>
      </c>
      <c r="T13" s="54"/>
      <c r="U13" s="48">
        <v>678194894</v>
      </c>
      <c r="V13" s="54"/>
      <c r="W13" s="63">
        <v>0.04</v>
      </c>
    </row>
    <row r="14" spans="1:27" ht="21.75" customHeight="1" x14ac:dyDescent="0.2">
      <c r="A14" s="194" t="s">
        <v>27</v>
      </c>
      <c r="B14" s="194"/>
      <c r="D14" s="41">
        <v>3281139835</v>
      </c>
      <c r="E14" s="54"/>
      <c r="F14" s="48">
        <v>-2803221000</v>
      </c>
      <c r="G14" s="54"/>
      <c r="H14" s="41" t="s">
        <v>213</v>
      </c>
      <c r="I14" s="54"/>
      <c r="J14" s="48">
        <v>477918835</v>
      </c>
      <c r="K14" s="54"/>
      <c r="L14" s="63">
        <v>0.11</v>
      </c>
      <c r="M14" s="54"/>
      <c r="N14" s="41">
        <v>3281139835</v>
      </c>
      <c r="O14" s="54"/>
      <c r="P14" s="225">
        <v>670983750</v>
      </c>
      <c r="Q14" s="225"/>
      <c r="R14" s="54"/>
      <c r="S14" s="95" t="s">
        <v>213</v>
      </c>
      <c r="T14" s="54"/>
      <c r="U14" s="48">
        <v>3952123585</v>
      </c>
      <c r="V14" s="54"/>
      <c r="W14" s="63">
        <v>0.26</v>
      </c>
    </row>
    <row r="15" spans="1:27" ht="21.75" customHeight="1" x14ac:dyDescent="0.2">
      <c r="A15" s="194" t="s">
        <v>19</v>
      </c>
      <c r="B15" s="194"/>
      <c r="D15" s="41">
        <v>728413043</v>
      </c>
      <c r="E15" s="54"/>
      <c r="F15" s="48">
        <v>-2701112184</v>
      </c>
      <c r="G15" s="54"/>
      <c r="H15" s="41" t="s">
        <v>213</v>
      </c>
      <c r="I15" s="54"/>
      <c r="J15" s="48">
        <v>-1972699141</v>
      </c>
      <c r="K15" s="54"/>
      <c r="L15" s="85">
        <v>-0.47</v>
      </c>
      <c r="M15" s="54"/>
      <c r="N15" s="41">
        <v>728413043</v>
      </c>
      <c r="O15" s="54"/>
      <c r="P15" s="225">
        <v>-16881951150</v>
      </c>
      <c r="Q15" s="225"/>
      <c r="R15" s="54"/>
      <c r="S15" s="95" t="s">
        <v>213</v>
      </c>
      <c r="T15" s="54"/>
      <c r="U15" s="48">
        <v>-16153538107</v>
      </c>
      <c r="V15" s="54"/>
      <c r="W15" s="63">
        <v>-1.05</v>
      </c>
      <c r="Z15" s="50"/>
    </row>
    <row r="16" spans="1:27" ht="21.75" customHeight="1" x14ac:dyDescent="0.2">
      <c r="A16" s="195" t="s">
        <v>21</v>
      </c>
      <c r="B16" s="195"/>
      <c r="D16" s="41">
        <v>7763219741</v>
      </c>
      <c r="E16" s="54"/>
      <c r="F16" s="48">
        <v>-7216803000</v>
      </c>
      <c r="G16" s="54"/>
      <c r="H16" s="41" t="s">
        <v>213</v>
      </c>
      <c r="I16" s="54"/>
      <c r="J16" s="48">
        <v>546416741</v>
      </c>
      <c r="K16" s="54"/>
      <c r="L16" s="63">
        <v>0.13</v>
      </c>
      <c r="M16" s="54"/>
      <c r="N16" s="41">
        <v>7763219741</v>
      </c>
      <c r="O16" s="54"/>
      <c r="P16" s="225">
        <v>-1486104750</v>
      </c>
      <c r="Q16" s="225"/>
      <c r="R16" s="54"/>
      <c r="S16" s="95" t="s">
        <v>213</v>
      </c>
      <c r="T16" s="54"/>
      <c r="U16" s="83">
        <v>6277114991</v>
      </c>
      <c r="V16" s="54"/>
      <c r="W16" s="63">
        <v>0.41</v>
      </c>
    </row>
    <row r="17" spans="1:23" ht="21.75" customHeight="1" x14ac:dyDescent="0.2">
      <c r="A17" s="194" t="s">
        <v>24</v>
      </c>
      <c r="B17" s="194"/>
      <c r="D17" s="41" t="s">
        <v>213</v>
      </c>
      <c r="E17" s="54"/>
      <c r="F17" s="48">
        <v>1180102121</v>
      </c>
      <c r="G17" s="54"/>
      <c r="H17" s="41" t="s">
        <v>213</v>
      </c>
      <c r="I17" s="54"/>
      <c r="J17" s="48">
        <v>1180102121</v>
      </c>
      <c r="K17" s="54"/>
      <c r="L17" s="63">
        <v>0.28000000000000003</v>
      </c>
      <c r="M17" s="54"/>
      <c r="N17" s="41" t="s">
        <v>213</v>
      </c>
      <c r="O17" s="54"/>
      <c r="P17" s="225">
        <v>5677248040</v>
      </c>
      <c r="Q17" s="225"/>
      <c r="R17" s="54"/>
      <c r="S17" s="95" t="s">
        <v>213</v>
      </c>
      <c r="T17" s="54"/>
      <c r="U17" s="47">
        <v>5677248040</v>
      </c>
      <c r="V17" s="54"/>
      <c r="W17" s="63">
        <v>0.37</v>
      </c>
    </row>
    <row r="18" spans="1:23" ht="21.75" customHeight="1" x14ac:dyDescent="0.2">
      <c r="A18" s="194" t="s">
        <v>29</v>
      </c>
      <c r="B18" s="194"/>
      <c r="D18" s="41" t="s">
        <v>213</v>
      </c>
      <c r="E18" s="54"/>
      <c r="F18" s="48">
        <v>1329831712</v>
      </c>
      <c r="G18" s="54"/>
      <c r="H18" s="41" t="s">
        <v>213</v>
      </c>
      <c r="I18" s="54"/>
      <c r="J18" s="48">
        <v>1329831712</v>
      </c>
      <c r="K18" s="54"/>
      <c r="L18" s="63">
        <v>0.31</v>
      </c>
      <c r="M18" s="54"/>
      <c r="N18" s="41" t="s">
        <v>213</v>
      </c>
      <c r="O18" s="54"/>
      <c r="P18" s="225">
        <v>6287706087</v>
      </c>
      <c r="Q18" s="225"/>
      <c r="R18" s="54"/>
      <c r="S18" s="95" t="s">
        <v>213</v>
      </c>
      <c r="T18" s="54"/>
      <c r="U18" s="41">
        <v>6287706087</v>
      </c>
      <c r="V18" s="54"/>
      <c r="W18" s="63">
        <v>0.41</v>
      </c>
    </row>
    <row r="19" spans="1:23" ht="21.75" customHeight="1" x14ac:dyDescent="0.2">
      <c r="A19" s="194" t="s">
        <v>23</v>
      </c>
      <c r="B19" s="194"/>
      <c r="D19" s="41" t="s">
        <v>213</v>
      </c>
      <c r="E19" s="54"/>
      <c r="F19" s="48">
        <v>2283438601</v>
      </c>
      <c r="G19" s="54"/>
      <c r="H19" s="41" t="s">
        <v>213</v>
      </c>
      <c r="I19" s="54"/>
      <c r="J19" s="48">
        <v>2283438601</v>
      </c>
      <c r="K19" s="54"/>
      <c r="L19" s="63">
        <v>0.54</v>
      </c>
      <c r="M19" s="54"/>
      <c r="N19" s="41" t="s">
        <v>213</v>
      </c>
      <c r="O19" s="54"/>
      <c r="P19" s="225">
        <v>1862805174</v>
      </c>
      <c r="Q19" s="225"/>
      <c r="R19" s="54"/>
      <c r="S19" s="95" t="s">
        <v>213</v>
      </c>
      <c r="T19" s="54"/>
      <c r="U19" s="48">
        <v>1862805174</v>
      </c>
      <c r="V19" s="54"/>
      <c r="W19" s="63">
        <v>0.12</v>
      </c>
    </row>
    <row r="20" spans="1:23" ht="21.75" customHeight="1" x14ac:dyDescent="0.2">
      <c r="A20" s="194" t="s">
        <v>22</v>
      </c>
      <c r="B20" s="194"/>
      <c r="D20" s="42" t="s">
        <v>213</v>
      </c>
      <c r="E20" s="54"/>
      <c r="F20" s="48">
        <v>828180332</v>
      </c>
      <c r="G20" s="54"/>
      <c r="H20" s="41" t="s">
        <v>213</v>
      </c>
      <c r="I20" s="54"/>
      <c r="J20" s="48">
        <v>828180332</v>
      </c>
      <c r="K20" s="54"/>
      <c r="L20" s="66">
        <v>0.2</v>
      </c>
      <c r="M20" s="54"/>
      <c r="N20" s="42" t="s">
        <v>213</v>
      </c>
      <c r="O20" s="54"/>
      <c r="P20" s="225">
        <v>3801135369</v>
      </c>
      <c r="Q20" s="225"/>
      <c r="R20" s="54"/>
      <c r="S20" s="95" t="s">
        <v>213</v>
      </c>
      <c r="T20" s="54"/>
      <c r="U20" s="48">
        <v>3801135369</v>
      </c>
      <c r="V20" s="54"/>
      <c r="W20" s="66">
        <v>0.25</v>
      </c>
    </row>
    <row r="21" spans="1:23" ht="21.75" customHeight="1" x14ac:dyDescent="0.2">
      <c r="A21" s="196"/>
      <c r="B21" s="196"/>
      <c r="D21" s="43">
        <v>13193781521</v>
      </c>
      <c r="E21" s="54"/>
      <c r="F21" s="43">
        <v>876475570</v>
      </c>
      <c r="G21" s="54"/>
      <c r="H21" s="82" t="s">
        <v>213</v>
      </c>
      <c r="I21" s="54"/>
      <c r="J21" s="43">
        <v>14070257091</v>
      </c>
      <c r="K21" s="54"/>
      <c r="L21" s="46">
        <v>3.32</v>
      </c>
      <c r="M21" s="54"/>
      <c r="N21" s="43">
        <v>25048126521</v>
      </c>
      <c r="O21" s="54"/>
      <c r="P21" s="54"/>
      <c r="Q21" s="43">
        <v>24673902815</v>
      </c>
      <c r="R21" s="54"/>
      <c r="S21" s="43">
        <v>11833372081</v>
      </c>
      <c r="T21" s="54"/>
      <c r="U21" s="43">
        <v>61555401417</v>
      </c>
      <c r="V21" s="54"/>
      <c r="W21" s="46">
        <v>4</v>
      </c>
    </row>
  </sheetData>
  <sheetProtection algorithmName="SHA-512" hashValue="sKsU+VFwOp6bkmuCsxOk0UfdOMYpYLyGn9CN3JYbMcvs1DT07lLuCIfymGR1iD1Fvsw7SxLrmUDaTogy2cWVkw==" saltValue="V6eQ/Yb5k8U5fNSDu+6SIA==" spinCount="100000" sheet="1" objects="1" scenarios="1" selectLockedCells="1" autoFilter="0" selectUnlockedCells="1"/>
  <mergeCells count="40">
    <mergeCell ref="A19:B19"/>
    <mergeCell ref="P19:Q19"/>
    <mergeCell ref="A20:B20"/>
    <mergeCell ref="P20:Q20"/>
    <mergeCell ref="A21:B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9:B9"/>
    <mergeCell ref="P9:Q9"/>
    <mergeCell ref="A7:B8"/>
    <mergeCell ref="H7:H8"/>
    <mergeCell ref="F7:F8"/>
    <mergeCell ref="D7:D8"/>
    <mergeCell ref="S7:S8"/>
    <mergeCell ref="P7:Q8"/>
    <mergeCell ref="N7:N8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18</vt:i4>
      </vt:variant>
    </vt:vector>
  </HeadingPairs>
  <TitlesOfParts>
    <vt:vector size="37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مبالغ تخصیصی اوراق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Majid 2116. Aghataghi</dc:creator>
  <cp:lastModifiedBy>Sahar Sadat Akhlaghi</cp:lastModifiedBy>
  <dcterms:created xsi:type="dcterms:W3CDTF">2024-07-24T08:31:12Z</dcterms:created>
  <dcterms:modified xsi:type="dcterms:W3CDTF">2024-07-30T13:13:04Z</dcterms:modified>
</cp:coreProperties>
</file>