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شهریور 1403\"/>
    </mc:Choice>
  </mc:AlternateContent>
  <xr:revisionPtr revIDLastSave="0" documentId="13_ncr:1_{8141852B-42A6-48DE-A31F-9FC81389BDCE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مبالغ تخصیصی اوراق" sheetId="22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externalReferences>
    <externalReference r:id="rId20"/>
  </externalReferences>
  <definedNames>
    <definedName name="_xlnm.Print_Area" localSheetId="4">اوراق!$A$1:$AL$27</definedName>
    <definedName name="_xlnm.Print_Area" localSheetId="2">'اوراق مشتقه'!$A$1:$S$13</definedName>
    <definedName name="_xlnm.Print_Area" localSheetId="5">'تعدیل قیمت'!$A$1:$N$11</definedName>
    <definedName name="_xlnm.Print_Area" localSheetId="7">درآمد!$A$1:$K$13</definedName>
    <definedName name="_xlnm.Print_Area" localSheetId="11">'درآمد سپرده بانکی'!$A$1:$K$18</definedName>
    <definedName name="_xlnm.Print_Area" localSheetId="10">'درآمد سرمایه گذاری در اوراق به'!$A$1:$S$30</definedName>
    <definedName name="_xlnm.Print_Area" localSheetId="8">'درآمد سرمایه گذاری در سهام'!$A$1:$W$20</definedName>
    <definedName name="_xlnm.Print_Area" localSheetId="9">'درآمد سرمایه گذاری در صندوق'!$A$1:$W$13</definedName>
    <definedName name="_xlnm.Print_Area" localSheetId="14">'درآمد سود سهام'!$A$1:$T$15</definedName>
    <definedName name="_xlnm.Print_Area" localSheetId="18">'درآمد ناشی از تغییر قیمت اوراق'!$A$1:$S$32</definedName>
    <definedName name="_xlnm.Print_Area" localSheetId="17">'درآمد ناشی از فروش'!$A$1:$R$22</definedName>
    <definedName name="_xlnm.Print_Area" localSheetId="12">'سایر درآمدها'!$A$1:$G$10</definedName>
    <definedName name="_xlnm.Print_Area" localSheetId="6">سپرده!$A$1:$L$17</definedName>
    <definedName name="_xlnm.Print_Area" localSheetId="1">سهام!$A$1:$AC$20</definedName>
    <definedName name="_xlnm.Print_Area" localSheetId="15">'سود اوراق بهادار'!$A$1:$U$20</definedName>
    <definedName name="_xlnm.Print_Area" localSheetId="16">'سود سپرده بانکی'!$A$1:$N$16</definedName>
    <definedName name="_xlnm.Print_Area" localSheetId="0">'صورت وضعیت'!$B$1:$B$9</definedName>
    <definedName name="_xlnm.Print_Area" localSheetId="3">'واحدهای صندوق'!$A$1:$Z$14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9" l="1"/>
  <c r="T10" i="9"/>
  <c r="T11" i="9"/>
  <c r="T12" i="9"/>
  <c r="T13" i="9"/>
  <c r="T14" i="9"/>
  <c r="T16" i="9"/>
  <c r="T17" i="9"/>
  <c r="T18" i="9"/>
  <c r="T19" i="9"/>
  <c r="T9" i="9"/>
  <c r="R30" i="11"/>
  <c r="F10" i="8" s="1"/>
  <c r="T13" i="10"/>
  <c r="F9" i="8" s="1"/>
  <c r="L12" i="10"/>
  <c r="L11" i="10"/>
  <c r="L10" i="10"/>
  <c r="L9" i="10"/>
  <c r="L13" i="10" s="1"/>
  <c r="T20" i="9" l="1"/>
  <c r="F8" i="8" s="1"/>
  <c r="A3" i="8"/>
  <c r="A3" i="10"/>
  <c r="A3" i="14"/>
  <c r="C32" i="21"/>
  <c r="E32" i="21"/>
  <c r="G32" i="21"/>
  <c r="I32" i="21"/>
  <c r="K32" i="21"/>
  <c r="M32" i="21"/>
  <c r="O32" i="21"/>
  <c r="Q32" i="21"/>
  <c r="A3" i="21"/>
  <c r="C22" i="19"/>
  <c r="E22" i="19"/>
  <c r="G22" i="19"/>
  <c r="I22" i="19"/>
  <c r="K22" i="19"/>
  <c r="M22" i="19"/>
  <c r="O22" i="19"/>
  <c r="Q22" i="19"/>
  <c r="A3" i="19"/>
  <c r="A3" i="18"/>
  <c r="C15" i="18"/>
  <c r="E15" i="18"/>
  <c r="G15" i="18"/>
  <c r="I15" i="18"/>
  <c r="K15" i="18"/>
  <c r="M15" i="18"/>
  <c r="J20" i="17"/>
  <c r="L20" i="17"/>
  <c r="N20" i="17"/>
  <c r="P20" i="17"/>
  <c r="R20" i="17"/>
  <c r="T20" i="17"/>
  <c r="O15" i="15"/>
  <c r="Q15" i="15"/>
  <c r="S15" i="15"/>
  <c r="M15" i="15"/>
  <c r="K15" i="15"/>
  <c r="I15" i="15"/>
  <c r="E15" i="15"/>
  <c r="F6" i="14"/>
  <c r="H15" i="13"/>
  <c r="F11" i="8" s="1"/>
  <c r="D30" i="11"/>
  <c r="F30" i="11"/>
  <c r="G30" i="11" s="1"/>
  <c r="H30" i="11"/>
  <c r="J30" i="11"/>
  <c r="L30" i="11"/>
  <c r="N30" i="11"/>
  <c r="P30" i="11"/>
  <c r="H13" i="10"/>
  <c r="F13" i="10"/>
  <c r="J13" i="10"/>
  <c r="R13" i="10"/>
  <c r="P13" i="10"/>
  <c r="H20" i="9"/>
  <c r="D20" i="9"/>
  <c r="F20" i="9"/>
  <c r="J20" i="9"/>
  <c r="N20" i="9"/>
  <c r="P20" i="9"/>
  <c r="R20" i="9"/>
  <c r="O20" i="9"/>
  <c r="L10" i="9"/>
  <c r="L11" i="9"/>
  <c r="L12" i="9"/>
  <c r="L13" i="9"/>
  <c r="L14" i="9"/>
  <c r="L15" i="9"/>
  <c r="L16" i="9"/>
  <c r="L17" i="9"/>
  <c r="L18" i="9"/>
  <c r="L19" i="9"/>
  <c r="L9" i="9"/>
  <c r="L20" i="9" l="1"/>
  <c r="J9" i="13"/>
  <c r="J10" i="13"/>
  <c r="J11" i="13"/>
  <c r="J12" i="13"/>
  <c r="J13" i="13"/>
  <c r="J14" i="13"/>
  <c r="J8" i="13"/>
  <c r="A3" i="9"/>
  <c r="C17" i="7"/>
  <c r="E17" i="7"/>
  <c r="G17" i="7"/>
  <c r="I17" i="7"/>
  <c r="K15" i="7"/>
  <c r="K16" i="7"/>
  <c r="K10" i="7"/>
  <c r="K11" i="7"/>
  <c r="K12" i="7"/>
  <c r="K13" i="7"/>
  <c r="K14" i="7"/>
  <c r="K9" i="7"/>
  <c r="I6" i="7"/>
  <c r="C6" i="7"/>
  <c r="C7" i="6"/>
  <c r="I10" i="6"/>
  <c r="I11" i="6"/>
  <c r="I9" i="6"/>
  <c r="Q27" i="5"/>
  <c r="S27" i="5"/>
  <c r="W27" i="5"/>
  <c r="AA27" i="5"/>
  <c r="AG27" i="5"/>
  <c r="AI27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9" i="5"/>
  <c r="A3" i="5"/>
  <c r="O6" i="5"/>
  <c r="AC6" i="5"/>
  <c r="O27" i="5"/>
  <c r="W14" i="4"/>
  <c r="Y11" i="4"/>
  <c r="Y12" i="4"/>
  <c r="Y13" i="4"/>
  <c r="Y10" i="4"/>
  <c r="Y14" i="4" s="1"/>
  <c r="U14" i="4"/>
  <c r="E14" i="4"/>
  <c r="G14" i="4"/>
  <c r="K14" i="4"/>
  <c r="O14" i="4"/>
  <c r="Q7" i="4"/>
  <c r="C7" i="4"/>
  <c r="A3" i="4"/>
  <c r="A3" i="3"/>
  <c r="C5" i="3"/>
  <c r="K5" i="3"/>
  <c r="H20" i="2"/>
  <c r="J20" i="2"/>
  <c r="Z20" i="2"/>
  <c r="X20" i="2"/>
  <c r="AB10" i="2"/>
  <c r="AB11" i="2"/>
  <c r="AB12" i="2"/>
  <c r="AB13" i="2"/>
  <c r="AB14" i="2"/>
  <c r="AB15" i="2"/>
  <c r="AB16" i="2"/>
  <c r="AB17" i="2"/>
  <c r="AB18" i="2"/>
  <c r="AB19" i="2"/>
  <c r="AB9" i="2"/>
  <c r="A3" i="2"/>
  <c r="A3" i="7" s="1"/>
  <c r="AK27" i="5" l="1"/>
  <c r="AB20" i="2"/>
  <c r="K17" i="7"/>
  <c r="A3" i="15"/>
  <c r="A3" i="22"/>
  <c r="A3" i="13"/>
  <c r="A3" i="11"/>
  <c r="D15" i="13"/>
  <c r="F9" i="13" l="1"/>
  <c r="F10" i="13"/>
  <c r="F11" i="13"/>
  <c r="F12" i="13"/>
  <c r="F13" i="13"/>
  <c r="F14" i="13"/>
  <c r="F8" i="13"/>
  <c r="F12" i="8"/>
  <c r="G15" i="15"/>
  <c r="E9" i="22"/>
  <c r="E8" i="22"/>
  <c r="A2" i="22"/>
  <c r="A1" i="22"/>
  <c r="F15" i="13" l="1"/>
  <c r="J12" i="8"/>
  <c r="J11" i="8"/>
  <c r="J8" i="8"/>
  <c r="J10" i="8"/>
  <c r="J9" i="8"/>
  <c r="F13" i="8"/>
  <c r="J15" i="13"/>
  <c r="F17" i="8" l="1"/>
  <c r="V15" i="9"/>
  <c r="H10" i="8"/>
  <c r="J13" i="8"/>
  <c r="H8" i="8"/>
  <c r="H11" i="8"/>
  <c r="V9" i="10"/>
  <c r="V11" i="10"/>
  <c r="V12" i="10"/>
  <c r="V10" i="10"/>
  <c r="H9" i="8"/>
  <c r="H12" i="8"/>
  <c r="V13" i="9"/>
  <c r="V14" i="9"/>
  <c r="V16" i="9"/>
  <c r="V17" i="9"/>
  <c r="V10" i="9"/>
  <c r="V18" i="9"/>
  <c r="V11" i="9"/>
  <c r="V19" i="9"/>
  <c r="V12" i="9"/>
  <c r="V9" i="9"/>
  <c r="V13" i="10" l="1"/>
  <c r="V20" i="9"/>
  <c r="H13" i="8"/>
</calcChain>
</file>

<file path=xl/sharedStrings.xml><?xml version="1.0" encoding="utf-8"?>
<sst xmlns="http://schemas.openxmlformats.org/spreadsheetml/2006/main" count="637" uniqueCount="226">
  <si>
    <t>صندوق سرمایه‌گذاری تداوم اطمینان تمدن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</si>
  <si>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</si>
  <si>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</si>
  <si>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</si>
  <si>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</si>
  <si>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</si>
  <si>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</si>
  <si>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</si>
  <si>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</si>
  <si>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</si>
  <si>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</si>
  <si>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</si>
  <si>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</si>
  <si>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</si>
  <si>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</si>
  <si>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</si>
  <si>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</si>
  <si>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</si>
  <si>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</si>
  <si>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آتیه داده پرداز</t>
  </si>
  <si>
    <t>بانک‌اقتصادنوین‌</t>
  </si>
  <si>
    <t>پالایش نفت شیراز</t>
  </si>
  <si>
    <t>سایپا</t>
  </si>
  <si>
    <t>سرمایه گذاری تامین اجتماعی</t>
  </si>
  <si>
    <t>سرمایه گذاری خوارزمی</t>
  </si>
  <si>
    <t>سرمایه‌گذاری‌غدیر(هلدینگ‌</t>
  </si>
  <si>
    <t>صنایع پتروشیمی خلیج فارس</t>
  </si>
  <si>
    <t>فولاد  خوزستان</t>
  </si>
  <si>
    <t>ملی‌ صنایع‌ مس‌ ایران‌</t>
  </si>
  <si>
    <t>کشتیرانی جمهوری اسلامی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</si>
  <si>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</si>
  <si>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</si>
  <si>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</si>
  <si>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</si>
  <si>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</si>
  <si>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</si>
  <si>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</si>
  <si>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فخوز-4178-03/06/21</t>
  </si>
  <si>
    <t>1403/06/21</t>
  </si>
  <si>
    <t>اختیارف ت وخارزم-2103-03/06/10</t>
  </si>
  <si>
    <t>1403/06/10</t>
  </si>
  <si>
    <t>اختیارف ت حکشتی-11013-03/06/24</t>
  </si>
  <si>
    <t>1403/06/24</t>
  </si>
  <si>
    <t>اختیارف ت ونوین-3515-03/06/19</t>
  </si>
  <si>
    <t>1403/06/19</t>
  </si>
  <si>
    <t>اختیارف ت شراز-15442-03/06/18</t>
  </si>
  <si>
    <t>1403/06/18</t>
  </si>
  <si>
    <t>اختیارف ت خساپا-3216-03/06/26</t>
  </si>
  <si>
    <t>1403/06/26</t>
  </si>
  <si>
    <t>اختیارف ت شستا-1506-03/06/27</t>
  </si>
  <si>
    <t>1403/06/27</t>
  </si>
  <si>
    <t>تعداد اوراق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</si>
  <si>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</si>
  <si>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</si>
  <si>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</si>
  <si>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</si>
  <si>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</si>
  <si>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ثروت ساز دیبا-سهام</t>
  </si>
  <si>
    <t>صندوق س.آرمان آتیه درخشان مس-س</t>
  </si>
  <si>
    <t>صندوق س.پشتوانه طلا تابان تمدن</t>
  </si>
  <si>
    <t>صندوق س.سهامی سپینود-س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</si>
  <si>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</si>
  <si>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</si>
  <si>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</si>
  <si>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</si>
  <si>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</si>
  <si>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</si>
  <si>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خزانه-م10بودجه00-031115</t>
  </si>
  <si>
    <t>بله</t>
  </si>
  <si>
    <t>1400/06/07</t>
  </si>
  <si>
    <t>1403/11/15</t>
  </si>
  <si>
    <t>اسناد خزانه-م1بودجه01-040326</t>
  </si>
  <si>
    <t>1401/02/26</t>
  </si>
  <si>
    <t>1404/03/26</t>
  </si>
  <si>
    <t>اسناد خزانه-م9بودجه00-031101</t>
  </si>
  <si>
    <t>1400/06/01</t>
  </si>
  <si>
    <t>1403/11/01</t>
  </si>
  <si>
    <t>اسنادخزانه-م1بودجه00-030821</t>
  </si>
  <si>
    <t>1400/02/22</t>
  </si>
  <si>
    <t>1403/08/21</t>
  </si>
  <si>
    <t>اسنادخزانه-م4بودجه00-030522</t>
  </si>
  <si>
    <t>اسنادخزانه-م5بودجه00-030626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</si>
  <si>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</si>
  <si>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</si>
  <si>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</si>
  <si>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</si>
  <si>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</si>
  <si>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</si>
  <si>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</si>
  <si>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</si>
  <si>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</si>
  <si>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صکوک اجاره پارسیان-6ماهه16%</t>
  </si>
  <si>
    <t>1399/06/10</t>
  </si>
  <si>
    <t>صکوک اجاره فارس307- 3ماهه18%</t>
  </si>
  <si>
    <t>1399/07/13</t>
  </si>
  <si>
    <t>1403/07/13</t>
  </si>
  <si>
    <t>مرابحه سبحان انکولوژی060530</t>
  </si>
  <si>
    <t>1402/05/30</t>
  </si>
  <si>
    <t>1406/05/30</t>
  </si>
  <si>
    <t>مرابحه عام دولت 166-ش.خ050419</t>
  </si>
  <si>
    <t>1403/04/19</t>
  </si>
  <si>
    <t>1405/04/19</t>
  </si>
  <si>
    <t>مرابحه عام دولت131-ش.خ040410</t>
  </si>
  <si>
    <t>1402/05/10</t>
  </si>
  <si>
    <t>1404/04/07</t>
  </si>
  <si>
    <t>مرابحه گلرنگ فرش بیدگل060224</t>
  </si>
  <si>
    <t>1403/02/24</t>
  </si>
  <si>
    <t>1406/02/24</t>
  </si>
  <si>
    <t>مرابحه کرمان موتور14030614</t>
  </si>
  <si>
    <t>1400/06/14</t>
  </si>
  <si>
    <t>1403/06/14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</si>
  <si>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</si>
  <si>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</si>
  <si>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</si>
  <si>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</si>
  <si>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</si>
  <si>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</si>
  <si>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</si>
  <si>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</si>
  <si>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</si>
  <si>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</si>
  <si>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</si>
  <si>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</si>
  <si>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</si>
  <si>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</si>
  <si>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</si>
  <si>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</si>
  <si>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</si>
  <si>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</si>
  <si>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</si>
  <si>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</si>
  <si>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</si>
  <si>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</si>
  <si>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</si>
  <si>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</si>
  <si>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</si>
  <si>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</si>
  <si>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</si>
  <si>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</si>
  <si>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</si>
  <si>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</si>
  <si>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</si>
  <si>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</si>
  <si>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</si>
  <si>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</si>
  <si>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</si>
  <si>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</si>
  <si>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</si>
  <si>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</si>
  <si>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</si>
  <si>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</si>
  <si>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</si>
  <si>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</si>
  <si>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</si>
  <si>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فرآوری معدنی اپال کانی پارس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</si>
  <si>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</si>
  <si>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</si>
  <si>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</si>
  <si>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</si>
  <si>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</si>
  <si>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</si>
  <si>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</si>
  <si>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گهردانه شرق 060715</t>
  </si>
  <si>
    <t>مرابحه عام دولت96-ش.خ030414</t>
  </si>
  <si>
    <t>مبالغ تخصیص یافته بابت خرید و نگهداری اوراق بهادار با درآمد ثابت (نرخ سود ترجیحی)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</si>
  <si>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</si>
  <si>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</si>
  <si>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</si>
  <si>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</si>
  <si>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</si>
  <si>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</si>
  <si>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</si>
  <si>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</si>
  <si>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</si>
  <si>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</si>
  <si>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</si>
  <si>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</si>
  <si>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</si>
  <si>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</si>
  <si>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</si>
  <si>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</si>
  <si>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</si>
  <si>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</si>
  <si>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1403/04/13</t>
  </si>
  <si>
    <t>1403/01/28</t>
  </si>
  <si>
    <t>1403/04/30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</si>
  <si>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</si>
  <si>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</si>
  <si>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</si>
  <si>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</si>
  <si>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</si>
  <si>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</si>
  <si>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1406/07/15</t>
  </si>
  <si>
    <t>1403/04/14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</si>
  <si>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</si>
  <si>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</si>
  <si>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</si>
  <si>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</si>
  <si>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</si>
  <si>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</si>
  <si>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</si>
  <si>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-</t>
  </si>
  <si>
    <t>سپرده</t>
  </si>
  <si>
    <t>بانک تجارت</t>
  </si>
  <si>
    <t>بانک خاورمیانه</t>
  </si>
  <si>
    <t>بانک پاسارگاد</t>
  </si>
  <si>
    <t>بانک صادرات</t>
  </si>
  <si>
    <t>بانک ملت</t>
  </si>
  <si>
    <t>تنزیل سود سهام</t>
  </si>
  <si>
    <t>نزیل سود بانک</t>
  </si>
  <si>
    <t>بهای تمام شده اوراق (ریال)</t>
  </si>
  <si>
    <t>مبلغ شناسایی شده بابت قرارداد خرید و نگهداری اوراق بهادار (ریال)</t>
  </si>
  <si>
    <t xml:space="preserve">نرخ اسمی </t>
  </si>
  <si>
    <t>تامین سرمایه تمدن</t>
  </si>
  <si>
    <t>برای ماه منتهی به 1403/06/31</t>
  </si>
  <si>
    <t>1403/06/31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</si>
  <si>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</si>
  <si>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</si>
  <si>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</si>
  <si>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</si>
  <si>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</si>
  <si>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4-1-سرمایه‌گذاری در  سپرده‌ بانکی</t>
  </si>
  <si>
    <t>بانک توسعه</t>
  </si>
  <si>
    <t>بانک گردشگری</t>
  </si>
  <si>
    <t>موسسه اعتباری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</si>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</sst>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 * #,##0.00_-_ر_ي_ا_ل_ ;_ * #,##0.00\-_ر_ي_ا_ل_ ;_ * &quot;-&quot;??_-_ر_ي_ا_ل_ ;_ @_ "/>
    <numFmt numFmtId="165" formatCode="#,###;\(#,###\);\-"/>
    <numFmt numFmtId="166" formatCode="#,##0_);\(#,##0\);\-"/>
    <numFmt numFmtId="167" formatCode="0.0%"/>
    <numFmt numFmtId="168" formatCode="_ * #,##0.000_-_ر_ي_ا_ل_ ;_ * #,##0.000\-_ر_ي_ا_ل_ ;_ * &quot;-&quot;??_-_ر_ي_ا_ل_ ;_ @_ "/>
    <numFmt numFmtId="169" formatCode="_ * #,##0.0000_-_ر_ي_ا_ل_ ;_ * #,##0.0000\-_ر_ي_ا_ل_ ;_ * &quot;-&quot;??_-_ر_ي_ا_ل_ ;_ @_ "/>
    <numFmt numFmtId="170" formatCode="_ * #,##0.0_-_ر_ي_ا_ل_ ;_ * #,##0.0\-_ر_ي_ا_ل_ ;_ * &quot;-&quot;??_-_ر_ي_ا_ل_ ;_ @_ "/>
    <numFmt numFmtId="171" formatCode="_ * #,##0_-_ر_ي_ا_ل_ ;_ * #,##0\-_ر_ي_ا_ل_ ;_ * &quot;-&quot;??_-_ر_ي_ا_ل_ ;_ @_ "/>
    <numFmt numFmtId="172" formatCode="0.000%"/>
    <numFmt numFmtId="173" formatCode="_ * #,##0.00000_-_ر_ي_ا_ل_ ;_ * #,##0.00000\-_ر_ي_ا_ل_ ;_ * &quot;-&quot;??_-_ر_ي_ا_ل_ ;_ @_ "/>
    <numFmt numFmtId="174" formatCode="#,###.000;\(#,###.000\);\-"/>
    <numFmt numFmtId="175" formatCode="#,###.00000;\(#,###.00000\);\-"/>
    <numFmt numFmtId="176" formatCode="_(* #,##0_);_(* \(#,##0\);_(* &quot;-&quot;??_);_(@_)"/>
  </numFmts>
  <fonts count="29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u/>
      <sz val="15"/>
      <color rgb="FF000000"/>
      <name val="B Nazanin"/>
      <charset val="178"/>
    </font>
    <font>
      <b/>
      <sz val="12"/>
      <color rgb="FF000000"/>
      <name val="B Zar"/>
      <charset val="178"/>
    </font>
    <font>
      <b/>
      <sz val="12"/>
      <name val="B Zar"/>
      <charset val="178"/>
    </font>
    <font>
      <sz val="12"/>
      <color rgb="FF000000"/>
      <name val="B Zar"/>
      <charset val="178"/>
    </font>
    <font>
      <b/>
      <sz val="11"/>
      <color rgb="FF000000"/>
      <name val="B Zar"/>
      <charset val="178"/>
    </font>
    <font>
      <sz val="11"/>
      <color theme="1"/>
      <name val="B Titr"/>
      <charset val="178"/>
    </font>
    <font>
      <b/>
      <sz val="11"/>
      <color rgb="FF000000"/>
      <name val="B Nazanin"/>
      <charset val="178"/>
    </font>
    <font>
      <b/>
      <sz val="11"/>
      <name val="B Titr"/>
      <charset val="178"/>
    </font>
    <font>
      <sz val="11"/>
      <color rgb="FF000000"/>
      <name val="B Nazanin"/>
      <charset val="178"/>
    </font>
    <font>
      <sz val="11"/>
      <name val="B Titr"/>
      <charset val="178"/>
    </font>
    <font>
      <sz val="11"/>
      <name val="B Nazanin"/>
      <charset val="178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b/>
      <sz val="12"/>
      <name val="B Titr"/>
      <charset val="178"/>
    </font>
    <font>
      <b/>
      <sz val="12"/>
      <color rgb="FF000000"/>
      <name val="Arial"/>
      <family val="2"/>
    </font>
    <font>
      <sz val="10"/>
      <name val="Arial"/>
      <family val="2"/>
    </font>
    <font>
      <sz val="12"/>
      <name val="B Nazanin"/>
      <charset val="178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70"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0" fillId="0" borderId="0" xfId="0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164" fontId="8" fillId="0" borderId="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10" fillId="0" borderId="2" xfId="0" applyNumberFormat="1" applyFont="1" applyFill="1" applyBorder="1" applyAlignment="1">
      <alignment horizontal="center" vertical="top"/>
    </xf>
    <xf numFmtId="3" fontId="10" fillId="0" borderId="0" xfId="0" applyNumberFormat="1" applyFont="1" applyFill="1" applyAlignment="1">
      <alignment horizontal="center" vertical="top"/>
    </xf>
    <xf numFmtId="3" fontId="10" fillId="0" borderId="4" xfId="0" applyNumberFormat="1" applyFont="1" applyFill="1" applyBorder="1" applyAlignment="1">
      <alignment horizontal="center" vertical="top"/>
    </xf>
    <xf numFmtId="3" fontId="10" fillId="0" borderId="0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3" fontId="8" fillId="0" borderId="5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0" fillId="0" borderId="0" xfId="0" applyBorder="1" applyAlignment="1">
      <alignment horizont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15" fillId="0" borderId="2" xfId="0" applyNumberFormat="1" applyFont="1" applyFill="1" applyBorder="1" applyAlignment="1">
      <alignment horizontal="center" vertical="top"/>
    </xf>
    <xf numFmtId="3" fontId="15" fillId="0" borderId="0" xfId="0" applyNumberFormat="1" applyFont="1" applyFill="1" applyAlignment="1">
      <alignment horizontal="center" vertical="top"/>
    </xf>
    <xf numFmtId="3" fontId="15" fillId="0" borderId="4" xfId="0" applyNumberFormat="1" applyFont="1" applyFill="1" applyBorder="1" applyAlignment="1">
      <alignment horizontal="center" vertical="top"/>
    </xf>
    <xf numFmtId="165" fontId="15" fillId="0" borderId="0" xfId="0" applyNumberFormat="1" applyFont="1" applyFill="1" applyAlignment="1">
      <alignment horizontal="center" vertical="top"/>
    </xf>
    <xf numFmtId="3" fontId="13" fillId="0" borderId="5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3" fontId="13" fillId="0" borderId="0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0" fontId="14" fillId="0" borderId="0" xfId="0" applyFont="1" applyFill="1" applyAlignment="1">
      <alignment horizontal="right" vertical="center"/>
    </xf>
    <xf numFmtId="0" fontId="0" fillId="0" borderId="8" xfId="0" applyBorder="1" applyAlignment="1">
      <alignment horizontal="left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2" borderId="0" xfId="0" applyFill="1" applyBorder="1" applyAlignment="1">
      <alignment horizontal="left"/>
    </xf>
    <xf numFmtId="3" fontId="4" fillId="0" borderId="5" xfId="0" applyNumberFormat="1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right" vertical="top"/>
    </xf>
    <xf numFmtId="3" fontId="15" fillId="0" borderId="0" xfId="0" applyNumberFormat="1" applyFont="1" applyFill="1" applyAlignment="1">
      <alignment horizontal="center" vertical="top"/>
    </xf>
    <xf numFmtId="3" fontId="15" fillId="0" borderId="0" xfId="0" applyNumberFormat="1" applyFont="1" applyFill="1" applyBorder="1" applyAlignment="1">
      <alignment horizontal="center" vertical="top"/>
    </xf>
    <xf numFmtId="3" fontId="15" fillId="0" borderId="2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top"/>
    </xf>
    <xf numFmtId="165" fontId="15" fillId="0" borderId="0" xfId="0" applyNumberFormat="1" applyFont="1" applyFill="1" applyAlignment="1">
      <alignment horizontal="center" vertical="top"/>
    </xf>
    <xf numFmtId="166" fontId="17" fillId="0" borderId="0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9" fillId="0" borderId="0" xfId="4" applyAlignment="1">
      <alignment horizontal="left"/>
    </xf>
    <xf numFmtId="165" fontId="18" fillId="0" borderId="9" xfId="3" applyNumberFormat="1" applyFont="1" applyFill="1" applyBorder="1" applyAlignment="1">
      <alignment horizontal="center" vertical="center" wrapText="1" readingOrder="2"/>
    </xf>
    <xf numFmtId="165" fontId="18" fillId="0" borderId="10" xfId="3" applyNumberFormat="1" applyFont="1" applyFill="1" applyBorder="1" applyAlignment="1">
      <alignment horizontal="center" vertical="center" wrapText="1" readingOrder="2"/>
    </xf>
    <xf numFmtId="165" fontId="18" fillId="0" borderId="11" xfId="3" applyNumberFormat="1" applyFont="1" applyFill="1" applyBorder="1" applyAlignment="1">
      <alignment horizontal="center" vertical="center" wrapText="1" readingOrder="2"/>
    </xf>
    <xf numFmtId="165" fontId="21" fillId="0" borderId="12" xfId="3" applyNumberFormat="1" applyFont="1" applyFill="1" applyBorder="1" applyAlignment="1">
      <alignment horizontal="center" vertical="center" wrapText="1" readingOrder="2"/>
    </xf>
    <xf numFmtId="165" fontId="21" fillId="0" borderId="13" xfId="3" applyNumberFormat="1" applyFont="1" applyFill="1" applyBorder="1" applyAlignment="1">
      <alignment horizontal="center" vertical="center" wrapText="1" readingOrder="2"/>
    </xf>
    <xf numFmtId="9" fontId="21" fillId="0" borderId="13" xfId="5" applyNumberFormat="1" applyFont="1" applyFill="1" applyBorder="1" applyAlignment="1">
      <alignment horizontal="center" vertical="center" wrapText="1" readingOrder="2"/>
    </xf>
    <xf numFmtId="165" fontId="18" fillId="0" borderId="14" xfId="3" applyNumberFormat="1" applyFont="1" applyFill="1" applyBorder="1" applyAlignment="1">
      <alignment horizontal="center" vertical="center" wrapText="1" readingOrder="2"/>
    </xf>
    <xf numFmtId="167" fontId="21" fillId="0" borderId="14" xfId="5" applyNumberFormat="1" applyFont="1" applyFill="1" applyBorder="1" applyAlignment="1">
      <alignment horizontal="center" vertical="center" wrapText="1" readingOrder="2"/>
    </xf>
    <xf numFmtId="0" fontId="13" fillId="0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right" vertical="top"/>
    </xf>
    <xf numFmtId="0" fontId="23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165" fontId="13" fillId="0" borderId="6" xfId="0" applyNumberFormat="1" applyFont="1" applyBorder="1" applyAlignment="1">
      <alignment horizontal="left"/>
    </xf>
    <xf numFmtId="10" fontId="0" fillId="0" borderId="0" xfId="0" applyNumberFormat="1" applyAlignment="1">
      <alignment horizontal="left"/>
    </xf>
    <xf numFmtId="0" fontId="24" fillId="2" borderId="0" xfId="0" applyFont="1" applyFill="1" applyAlignment="1">
      <alignment horizontal="left"/>
    </xf>
    <xf numFmtId="3" fontId="17" fillId="2" borderId="2" xfId="0" applyNumberFormat="1" applyFont="1" applyFill="1" applyBorder="1" applyAlignment="1">
      <alignment horizontal="center" vertical="top"/>
    </xf>
    <xf numFmtId="4" fontId="25" fillId="2" borderId="0" xfId="0" applyNumberFormat="1" applyFont="1" applyFill="1" applyAlignment="1">
      <alignment horizontal="center" vertical="top"/>
    </xf>
    <xf numFmtId="3" fontId="25" fillId="2" borderId="0" xfId="0" applyNumberFormat="1" applyFont="1" applyFill="1" applyAlignment="1">
      <alignment horizontal="center" vertical="top"/>
    </xf>
    <xf numFmtId="3" fontId="17" fillId="2" borderId="0" xfId="0" applyNumberFormat="1" applyFont="1" applyFill="1" applyAlignment="1">
      <alignment horizontal="center" vertical="top"/>
    </xf>
    <xf numFmtId="3" fontId="17" fillId="2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horizontal="right" vertical="top"/>
    </xf>
    <xf numFmtId="3" fontId="15" fillId="0" borderId="0" xfId="0" applyNumberFormat="1" applyFont="1" applyFill="1" applyAlignment="1">
      <alignment horizontal="center" vertical="top"/>
    </xf>
    <xf numFmtId="3" fontId="10" fillId="0" borderId="0" xfId="0" applyNumberFormat="1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top"/>
    </xf>
    <xf numFmtId="3" fontId="15" fillId="0" borderId="0" xfId="0" applyNumberFormat="1" applyFont="1" applyFill="1" applyAlignment="1">
      <alignment horizontal="center" vertical="top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top"/>
    </xf>
    <xf numFmtId="164" fontId="0" fillId="0" borderId="0" xfId="1" applyFont="1" applyAlignment="1">
      <alignment horizontal="left"/>
    </xf>
    <xf numFmtId="168" fontId="10" fillId="0" borderId="2" xfId="1" applyNumberFormat="1" applyFont="1" applyFill="1" applyBorder="1" applyAlignment="1">
      <alignment horizontal="center" vertical="top"/>
    </xf>
    <xf numFmtId="168" fontId="10" fillId="0" borderId="0" xfId="1" applyNumberFormat="1" applyFont="1" applyFill="1" applyAlignment="1">
      <alignment horizontal="center" vertical="top"/>
    </xf>
    <xf numFmtId="168" fontId="10" fillId="0" borderId="4" xfId="1" applyNumberFormat="1" applyFont="1" applyFill="1" applyBorder="1" applyAlignment="1">
      <alignment horizontal="center" vertical="top"/>
    </xf>
    <xf numFmtId="168" fontId="8" fillId="0" borderId="5" xfId="1" applyNumberFormat="1" applyFont="1" applyFill="1" applyBorder="1" applyAlignment="1">
      <alignment horizontal="center" vertical="top"/>
    </xf>
    <xf numFmtId="168" fontId="0" fillId="0" borderId="0" xfId="1" applyNumberFormat="1" applyFont="1" applyAlignment="1">
      <alignment horizontal="left"/>
    </xf>
    <xf numFmtId="169" fontId="0" fillId="0" borderId="0" xfId="1" applyNumberFormat="1" applyFont="1" applyAlignment="1">
      <alignment horizontal="left"/>
    </xf>
    <xf numFmtId="170" fontId="0" fillId="0" borderId="0" xfId="1" applyNumberFormat="1" applyFont="1" applyAlignment="1">
      <alignment horizontal="left"/>
    </xf>
    <xf numFmtId="171" fontId="5" fillId="0" borderId="2" xfId="1" applyNumberFormat="1" applyFont="1" applyFill="1" applyBorder="1" applyAlignment="1">
      <alignment horizontal="center" vertical="top"/>
    </xf>
    <xf numFmtId="171" fontId="0" fillId="0" borderId="0" xfId="1" applyNumberFormat="1" applyFont="1" applyAlignment="1">
      <alignment horizontal="left"/>
    </xf>
    <xf numFmtId="171" fontId="10" fillId="0" borderId="2" xfId="1" applyNumberFormat="1" applyFont="1" applyFill="1" applyBorder="1" applyAlignment="1">
      <alignment horizontal="center" vertical="top"/>
    </xf>
    <xf numFmtId="171" fontId="5" fillId="0" borderId="0" xfId="1" applyNumberFormat="1" applyFont="1" applyFill="1" applyAlignment="1">
      <alignment horizontal="center" vertical="top"/>
    </xf>
    <xf numFmtId="171" fontId="10" fillId="0" borderId="0" xfId="1" applyNumberFormat="1" applyFont="1" applyFill="1" applyAlignment="1">
      <alignment horizontal="center" vertical="top"/>
    </xf>
    <xf numFmtId="171" fontId="10" fillId="0" borderId="0" xfId="1" applyNumberFormat="1" applyFont="1" applyFill="1" applyBorder="1" applyAlignment="1">
      <alignment horizontal="center" vertical="top"/>
    </xf>
    <xf numFmtId="171" fontId="10" fillId="0" borderId="4" xfId="1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4" fontId="5" fillId="0" borderId="2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4" fontId="5" fillId="0" borderId="0" xfId="0" applyNumberFormat="1" applyFont="1" applyFill="1" applyAlignment="1">
      <alignment vertical="top"/>
    </xf>
    <xf numFmtId="3" fontId="5" fillId="0" borderId="0" xfId="0" applyNumberFormat="1" applyFont="1" applyFill="1" applyAlignment="1">
      <alignment vertical="top"/>
    </xf>
    <xf numFmtId="3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0" fontId="12" fillId="0" borderId="0" xfId="2" applyFont="1" applyAlignment="1">
      <alignment vertical="center" readingOrder="2"/>
    </xf>
    <xf numFmtId="0" fontId="4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vertical="top"/>
    </xf>
    <xf numFmtId="0" fontId="0" fillId="0" borderId="0" xfId="0" applyAlignment="1"/>
    <xf numFmtId="0" fontId="13" fillId="0" borderId="0" xfId="0" applyFont="1" applyFill="1" applyAlignment="1">
      <alignment vertical="top"/>
    </xf>
    <xf numFmtId="0" fontId="13" fillId="0" borderId="0" xfId="0" applyFont="1" applyFill="1" applyBorder="1" applyAlignment="1">
      <alignment vertical="top"/>
    </xf>
    <xf numFmtId="0" fontId="0" fillId="0" borderId="0" xfId="0" applyBorder="1" applyAlignment="1"/>
    <xf numFmtId="171" fontId="5" fillId="0" borderId="0" xfId="1" applyNumberFormat="1" applyFont="1" applyFill="1" applyBorder="1" applyAlignment="1">
      <alignment vertical="top"/>
    </xf>
    <xf numFmtId="171" fontId="0" fillId="0" borderId="0" xfId="1" applyNumberFormat="1" applyFont="1" applyBorder="1" applyAlignment="1">
      <alignment horizontal="center"/>
    </xf>
    <xf numFmtId="0" fontId="4" fillId="0" borderId="15" xfId="0" applyFont="1" applyFill="1" applyBorder="1" applyAlignment="1">
      <alignment vertical="center"/>
    </xf>
    <xf numFmtId="3" fontId="15" fillId="0" borderId="2" xfId="0" applyNumberFormat="1" applyFont="1" applyFill="1" applyBorder="1" applyAlignment="1">
      <alignment vertical="top"/>
    </xf>
    <xf numFmtId="3" fontId="15" fillId="0" borderId="0" xfId="0" applyNumberFormat="1" applyFont="1" applyFill="1" applyAlignment="1">
      <alignment vertical="top"/>
    </xf>
    <xf numFmtId="3" fontId="15" fillId="0" borderId="0" xfId="0" applyNumberFormat="1" applyFont="1" applyFill="1" applyBorder="1" applyAlignment="1">
      <alignment vertical="top"/>
    </xf>
    <xf numFmtId="164" fontId="15" fillId="0" borderId="0" xfId="1" applyFont="1" applyFill="1" applyBorder="1" applyAlignment="1">
      <alignment horizontal="center" vertical="top"/>
    </xf>
    <xf numFmtId="164" fontId="15" fillId="0" borderId="0" xfId="1" applyFont="1" applyFill="1" applyAlignment="1">
      <alignment horizontal="center" vertical="top"/>
    </xf>
    <xf numFmtId="170" fontId="15" fillId="0" borderId="0" xfId="1" applyNumberFormat="1" applyFont="1" applyFill="1" applyAlignment="1">
      <alignment horizontal="center" vertical="top"/>
    </xf>
    <xf numFmtId="171" fontId="15" fillId="0" borderId="0" xfId="1" applyNumberFormat="1" applyFont="1" applyFill="1" applyBorder="1" applyAlignment="1">
      <alignment horizontal="center" vertical="top"/>
    </xf>
    <xf numFmtId="171" fontId="0" fillId="0" borderId="0" xfId="1" applyNumberFormat="1" applyFont="1" applyBorder="1" applyAlignment="1">
      <alignment horizontal="left"/>
    </xf>
    <xf numFmtId="171" fontId="15" fillId="0" borderId="0" xfId="1" applyNumberFormat="1" applyFont="1" applyFill="1" applyAlignment="1">
      <alignment horizontal="center" vertical="top"/>
    </xf>
    <xf numFmtId="171" fontId="15" fillId="0" borderId="4" xfId="1" applyNumberFormat="1" applyFont="1" applyFill="1" applyBorder="1" applyAlignment="1">
      <alignment horizontal="center" vertical="top"/>
    </xf>
    <xf numFmtId="164" fontId="13" fillId="0" borderId="5" xfId="1" applyFont="1" applyFill="1" applyBorder="1" applyAlignment="1">
      <alignment horizontal="center" vertical="top"/>
    </xf>
    <xf numFmtId="164" fontId="13" fillId="0" borderId="6" xfId="1" applyFont="1" applyFill="1" applyBorder="1" applyAlignment="1">
      <alignment horizontal="center" vertical="top"/>
    </xf>
    <xf numFmtId="171" fontId="15" fillId="0" borderId="2" xfId="1" applyNumberFormat="1" applyFont="1" applyFill="1" applyBorder="1" applyAlignment="1">
      <alignment horizontal="center" vertical="top"/>
    </xf>
    <xf numFmtId="171" fontId="5" fillId="0" borderId="0" xfId="1" applyNumberFormat="1" applyFont="1" applyFill="1" applyBorder="1" applyAlignment="1">
      <alignment horizontal="right" vertical="top"/>
    </xf>
    <xf numFmtId="171" fontId="13" fillId="0" borderId="5" xfId="1" applyNumberFormat="1" applyFont="1" applyFill="1" applyBorder="1" applyAlignment="1">
      <alignment horizontal="center" vertical="top"/>
    </xf>
    <xf numFmtId="169" fontId="15" fillId="0" borderId="0" xfId="1" applyNumberFormat="1" applyFont="1" applyFill="1" applyBorder="1" applyAlignment="1">
      <alignment horizontal="center" vertical="top"/>
    </xf>
    <xf numFmtId="168" fontId="13" fillId="0" borderId="6" xfId="1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right" vertical="center" readingOrder="2"/>
    </xf>
    <xf numFmtId="0" fontId="13" fillId="0" borderId="8" xfId="0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168" fontId="13" fillId="0" borderId="5" xfId="1" applyNumberFormat="1" applyFont="1" applyFill="1" applyBorder="1" applyAlignment="1">
      <alignment horizontal="center" vertical="top"/>
    </xf>
    <xf numFmtId="169" fontId="14" fillId="0" borderId="0" xfId="1" applyNumberFormat="1" applyFont="1" applyFill="1" applyAlignment="1">
      <alignment horizontal="right" vertical="center"/>
    </xf>
    <xf numFmtId="169" fontId="13" fillId="0" borderId="5" xfId="1" applyNumberFormat="1" applyFont="1" applyFill="1" applyBorder="1" applyAlignment="1">
      <alignment horizontal="center" vertical="top"/>
    </xf>
    <xf numFmtId="172" fontId="15" fillId="0" borderId="0" xfId="6" applyNumberFormat="1" applyFont="1" applyFill="1" applyAlignment="1">
      <alignment horizontal="center" vertical="top"/>
    </xf>
    <xf numFmtId="171" fontId="15" fillId="2" borderId="2" xfId="1" applyNumberFormat="1" applyFont="1" applyFill="1" applyBorder="1" applyAlignment="1">
      <alignment horizontal="center" vertical="top"/>
    </xf>
    <xf numFmtId="171" fontId="15" fillId="2" borderId="0" xfId="1" applyNumberFormat="1" applyFont="1" applyFill="1" applyAlignment="1">
      <alignment horizontal="center" vertical="top"/>
    </xf>
    <xf numFmtId="171" fontId="15" fillId="2" borderId="0" xfId="1" applyNumberFormat="1" applyFont="1" applyFill="1" applyBorder="1" applyAlignment="1">
      <alignment horizontal="center" vertical="top"/>
    </xf>
    <xf numFmtId="171" fontId="13" fillId="0" borderId="0" xfId="1" applyNumberFormat="1" applyFont="1" applyFill="1" applyBorder="1" applyAlignment="1">
      <alignment horizontal="right" vertical="top"/>
    </xf>
    <xf numFmtId="171" fontId="0" fillId="0" borderId="0" xfId="1" applyNumberFormat="1" applyFont="1" applyFill="1" applyBorder="1" applyAlignment="1">
      <alignment horizontal="left"/>
    </xf>
    <xf numFmtId="171" fontId="13" fillId="0" borderId="0" xfId="1" applyNumberFormat="1" applyFont="1" applyFill="1" applyAlignment="1">
      <alignment horizontal="right" vertical="top"/>
    </xf>
    <xf numFmtId="43" fontId="5" fillId="2" borderId="0" xfId="0" applyNumberFormat="1" applyFont="1" applyFill="1" applyBorder="1" applyAlignment="1">
      <alignment horizontal="center" vertical="top"/>
    </xf>
    <xf numFmtId="171" fontId="13" fillId="2" borderId="6" xfId="1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center" vertical="top"/>
    </xf>
    <xf numFmtId="164" fontId="4" fillId="0" borderId="6" xfId="1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165" fontId="15" fillId="0" borderId="0" xfId="1" applyNumberFormat="1" applyFont="1" applyFill="1" applyAlignment="1">
      <alignment horizontal="center" vertical="top"/>
    </xf>
    <xf numFmtId="165" fontId="0" fillId="0" borderId="0" xfId="1" applyNumberFormat="1" applyFont="1" applyAlignment="1">
      <alignment horizontal="left"/>
    </xf>
    <xf numFmtId="165" fontId="15" fillId="0" borderId="2" xfId="1" applyNumberFormat="1" applyFont="1" applyFill="1" applyBorder="1" applyAlignment="1">
      <alignment horizontal="center" vertical="top"/>
    </xf>
    <xf numFmtId="165" fontId="15" fillId="0" borderId="0" xfId="1" applyNumberFormat="1" applyFont="1" applyFill="1" applyBorder="1" applyAlignment="1">
      <alignment horizontal="center" vertical="top"/>
    </xf>
    <xf numFmtId="165" fontId="13" fillId="0" borderId="5" xfId="1" applyNumberFormat="1" applyFont="1" applyFill="1" applyBorder="1" applyAlignment="1">
      <alignment horizontal="center" vertical="top"/>
    </xf>
    <xf numFmtId="165" fontId="13" fillId="0" borderId="6" xfId="1" applyNumberFormat="1" applyFont="1" applyFill="1" applyBorder="1" applyAlignment="1">
      <alignment horizontal="center" vertical="top"/>
    </xf>
    <xf numFmtId="174" fontId="15" fillId="0" borderId="2" xfId="1" applyNumberFormat="1" applyFont="1" applyFill="1" applyBorder="1" applyAlignment="1">
      <alignment horizontal="center" vertical="top"/>
    </xf>
    <xf numFmtId="174" fontId="15" fillId="0" borderId="0" xfId="1" applyNumberFormat="1" applyFont="1" applyFill="1" applyAlignment="1">
      <alignment horizontal="center" vertical="top"/>
    </xf>
    <xf numFmtId="174" fontId="15" fillId="0" borderId="0" xfId="1" applyNumberFormat="1" applyFont="1" applyFill="1" applyBorder="1" applyAlignment="1">
      <alignment horizontal="center" vertical="top"/>
    </xf>
    <xf numFmtId="175" fontId="15" fillId="0" borderId="2" xfId="1" applyNumberFormat="1" applyFont="1" applyFill="1" applyBorder="1" applyAlignment="1">
      <alignment horizontal="center" vertical="top"/>
    </xf>
    <xf numFmtId="175" fontId="15" fillId="0" borderId="0" xfId="1" applyNumberFormat="1" applyFont="1" applyFill="1" applyAlignment="1">
      <alignment horizontal="center" vertical="top"/>
    </xf>
    <xf numFmtId="175" fontId="15" fillId="0" borderId="0" xfId="1" applyNumberFormat="1" applyFont="1" applyFill="1" applyBorder="1" applyAlignment="1">
      <alignment horizontal="center" vertical="top"/>
    </xf>
    <xf numFmtId="175" fontId="13" fillId="0" borderId="6" xfId="1" applyNumberFormat="1" applyFont="1" applyFill="1" applyBorder="1" applyAlignment="1">
      <alignment horizontal="center" vertical="top"/>
    </xf>
    <xf numFmtId="165" fontId="15" fillId="0" borderId="0" xfId="1" applyNumberFormat="1" applyFont="1" applyFill="1" applyAlignment="1">
      <alignment vertical="top"/>
    </xf>
    <xf numFmtId="168" fontId="13" fillId="0" borderId="3" xfId="1" applyNumberFormat="1" applyFont="1" applyFill="1" applyBorder="1" applyAlignment="1">
      <alignment horizontal="center" vertical="center" wrapText="1"/>
    </xf>
    <xf numFmtId="174" fontId="13" fillId="0" borderId="5" xfId="1" applyNumberFormat="1" applyFont="1" applyFill="1" applyBorder="1" applyAlignment="1">
      <alignment horizontal="center" vertical="top"/>
    </xf>
    <xf numFmtId="173" fontId="15" fillId="0" borderId="0" xfId="1" applyNumberFormat="1" applyFont="1" applyFill="1" applyBorder="1" applyAlignment="1">
      <alignment horizontal="center" vertical="top"/>
    </xf>
    <xf numFmtId="173" fontId="4" fillId="0" borderId="3" xfId="1" applyNumberFormat="1" applyFont="1" applyFill="1" applyBorder="1" applyAlignment="1">
      <alignment horizontal="center" vertical="center" wrapText="1"/>
    </xf>
    <xf numFmtId="171" fontId="5" fillId="0" borderId="2" xfId="1" applyNumberFormat="1" applyFont="1" applyBorder="1" applyAlignment="1">
      <alignment vertical="top"/>
    </xf>
    <xf numFmtId="171" fontId="5" fillId="0" borderId="0" xfId="1" applyNumberFormat="1" applyFont="1" applyAlignment="1">
      <alignment vertical="top"/>
    </xf>
    <xf numFmtId="165" fontId="4" fillId="0" borderId="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left"/>
    </xf>
    <xf numFmtId="164" fontId="17" fillId="0" borderId="0" xfId="1" applyFont="1" applyFill="1" applyBorder="1" applyAlignment="1">
      <alignment horizontal="center" vertical="center"/>
    </xf>
    <xf numFmtId="171" fontId="15" fillId="0" borderId="0" xfId="1" applyNumberFormat="1" applyFont="1" applyFill="1" applyAlignment="1">
      <alignment horizontal="center" vertical="center"/>
    </xf>
    <xf numFmtId="171" fontId="17" fillId="0" borderId="0" xfId="1" applyNumberFormat="1" applyFont="1" applyFill="1" applyBorder="1" applyAlignment="1">
      <alignment horizontal="center" vertical="center"/>
    </xf>
    <xf numFmtId="176" fontId="0" fillId="0" borderId="0" xfId="1" applyNumberFormat="1" applyFont="1" applyAlignment="1">
      <alignment horizontal="left"/>
    </xf>
    <xf numFmtId="4" fontId="25" fillId="2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171" fontId="4" fillId="0" borderId="5" xfId="1" applyNumberFormat="1" applyFont="1" applyFill="1" applyBorder="1" applyAlignment="1">
      <alignment horizontal="center" vertical="top"/>
    </xf>
    <xf numFmtId="171" fontId="0" fillId="2" borderId="0" xfId="1" applyNumberFormat="1" applyFont="1" applyFill="1" applyAlignment="1">
      <alignment horizontal="left"/>
    </xf>
    <xf numFmtId="171" fontId="17" fillId="2" borderId="0" xfId="1" applyNumberFormat="1" applyFont="1" applyFill="1" applyAlignment="1">
      <alignment horizontal="center" vertical="center"/>
    </xf>
    <xf numFmtId="171" fontId="5" fillId="2" borderId="0" xfId="1" applyNumberFormat="1" applyFont="1" applyFill="1" applyAlignment="1">
      <alignment horizontal="center" vertical="top"/>
    </xf>
    <xf numFmtId="171" fontId="13" fillId="0" borderId="5" xfId="1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vertical="top"/>
    </xf>
    <xf numFmtId="171" fontId="15" fillId="0" borderId="0" xfId="1" applyNumberFormat="1" applyFont="1" applyFill="1" applyAlignment="1">
      <alignment vertical="top"/>
    </xf>
    <xf numFmtId="171" fontId="17" fillId="0" borderId="0" xfId="1" applyNumberFormat="1" applyFont="1" applyFill="1" applyAlignment="1">
      <alignment horizontal="center" vertical="center"/>
    </xf>
    <xf numFmtId="171" fontId="4" fillId="0" borderId="6" xfId="1" applyNumberFormat="1" applyFont="1" applyFill="1" applyBorder="1" applyAlignment="1">
      <alignment horizontal="center" vertical="top"/>
    </xf>
    <xf numFmtId="168" fontId="4" fillId="0" borderId="5" xfId="1" applyNumberFormat="1" applyFont="1" applyFill="1" applyBorder="1" applyAlignment="1">
      <alignment horizontal="center" vertical="center"/>
    </xf>
    <xf numFmtId="43" fontId="15" fillId="0" borderId="0" xfId="0" applyNumberFormat="1" applyFont="1" applyFill="1" applyBorder="1" applyAlignment="1">
      <alignment horizontal="center" vertical="center"/>
    </xf>
    <xf numFmtId="165" fontId="13" fillId="0" borderId="16" xfId="1" applyNumberFormat="1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top"/>
    </xf>
    <xf numFmtId="3" fontId="10" fillId="0" borderId="0" xfId="0" applyNumberFormat="1" applyFont="1" applyFill="1" applyAlignment="1">
      <alignment horizontal="center" vertical="top"/>
    </xf>
    <xf numFmtId="0" fontId="10" fillId="0" borderId="0" xfId="0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horizontal="center" vertical="center"/>
    </xf>
    <xf numFmtId="164" fontId="8" fillId="0" borderId="4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4" fontId="8" fillId="0" borderId="3" xfId="1" applyFont="1" applyFill="1" applyBorder="1" applyAlignment="1">
      <alignment horizontal="center" vertical="center"/>
    </xf>
    <xf numFmtId="164" fontId="8" fillId="0" borderId="2" xfId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center" vertical="center" wrapText="1"/>
    </xf>
    <xf numFmtId="164" fontId="11" fillId="0" borderId="4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12" fillId="0" borderId="0" xfId="2" applyFont="1" applyAlignment="1">
      <alignment horizontal="right" vertical="center" readingOrder="2"/>
    </xf>
    <xf numFmtId="0" fontId="4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9" fontId="13" fillId="0" borderId="2" xfId="1" applyNumberFormat="1" applyFont="1" applyFill="1" applyBorder="1" applyAlignment="1">
      <alignment horizontal="center" vertical="center" wrapText="1"/>
    </xf>
    <xf numFmtId="169" fontId="13" fillId="0" borderId="4" xfId="1" applyNumberFormat="1" applyFont="1" applyFill="1" applyBorder="1" applyAlignment="1">
      <alignment horizontal="center" vertical="center" wrapText="1"/>
    </xf>
    <xf numFmtId="164" fontId="16" fillId="0" borderId="0" xfId="1" applyFont="1" applyFill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3" fillId="0" borderId="2" xfId="0" applyFont="1" applyFill="1" applyBorder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176" fontId="0" fillId="0" borderId="0" xfId="1" applyNumberFormat="1" applyFont="1" applyAlignment="1">
      <alignment horizontal="center"/>
    </xf>
    <xf numFmtId="176" fontId="0" fillId="0" borderId="2" xfId="1" applyNumberFormat="1" applyFont="1" applyBorder="1" applyAlignment="1">
      <alignment horizontal="center"/>
    </xf>
    <xf numFmtId="165" fontId="18" fillId="0" borderId="0" xfId="3" applyNumberFormat="1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right" vertical="center" readingOrder="2"/>
    </xf>
    <xf numFmtId="0" fontId="22" fillId="0" borderId="0" xfId="0" applyFont="1" applyFill="1" applyAlignment="1">
      <alignment horizontal="right" vertical="center"/>
    </xf>
    <xf numFmtId="0" fontId="13" fillId="0" borderId="3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right" vertical="top"/>
    </xf>
  </cellXfs>
  <cellStyles count="7">
    <cellStyle name="Comma" xfId="1" builtinId="3"/>
    <cellStyle name="Normal" xfId="0" builtinId="0"/>
    <cellStyle name="Normal 2 2" xfId="3" xr:uid="{00000000-0005-0000-0000-000002000000}"/>
    <cellStyle name="Normal 3" xfId="2" xr:uid="{00000000-0005-0000-0000-000003000000}"/>
    <cellStyle name="Normal 5" xfId="4" xr:uid="{00000000-0005-0000-0000-000004000000}"/>
    <cellStyle name="Percent" xfId="6" builtinId="5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11465263/Desktop/&#1711;&#1586;&#1575;&#1585;&#1588;%20&#1662;&#1585;&#1578;&#1601;&#1608;%20&#1582;&#1585;&#1583;&#1575;&#1583;1403/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ه اول"/>
      <sheetName val="سهام"/>
      <sheetName val="واحدهای صندوق"/>
      <sheetName val="تبعی"/>
      <sheetName val="سپرده"/>
      <sheetName val="اوراق مشارکت"/>
      <sheetName val="تعدیل قیمت"/>
      <sheetName val="جمع درآمدها"/>
      <sheetName val="سرمایه‌گذاری در سهام"/>
      <sheetName val="سرمایه گذاری در صندوق "/>
      <sheetName val="سرمایه‌گذاری در اوراق بهادار"/>
      <sheetName val="درآمد سپرده بانکی"/>
      <sheetName val="سایر درآمدها"/>
      <sheetName val="درآمد سود سهام"/>
      <sheetName val="سود اوراق بهادار و سپرده بانکی"/>
      <sheetName val="مبالغ تخصیصی اوراق "/>
      <sheetName val="سود سپرده بانکی"/>
      <sheetName val="درآمد ناشی از تغییر قیمت اوراق"/>
      <sheetName val="درآمد ناشی از فرو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 t="str">
            <v>صندوق سرمایه‌گذاری تداوم اطمینان تمدن</v>
          </cell>
        </row>
        <row r="3">
          <cell r="A3" t="str">
            <v>صورت وضعیت درآمدها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B8"/>
  <sheetViews>
    <sheetView rightToLeft="1" tabSelected="1" view="pageBreakPreview" topLeftCell="B1" zoomScale="124" zoomScaleNormal="100" zoomScaleSheetLayoutView="124" workbookViewId="0">
      <selection activeCell="B15" sqref="B15"/>
    </sheetView>
  </sheetViews>
  <sheetFormatPr defaultRowHeight="27" customHeight="1" x14ac:dyDescent="0.2"/>
  <cols>
    <col min="1" max="1" width="1.42578125" hidden="1" customWidth="1"/>
    <col min="2" max="2" width="57.140625" customWidth="1"/>
  </cols>
  <sheetData>
    <row r="1" spans="2:2" ht="19.5" customHeight="1" x14ac:dyDescent="0.2"/>
    <row r="2" spans="2:2" ht="21" customHeight="1" x14ac:dyDescent="0.2"/>
    <row r="3" spans="2:2" ht="17.25" customHeight="1" x14ac:dyDescent="0.2"/>
    <row r="4" spans="2:2" ht="27" customHeight="1" x14ac:dyDescent="0.2">
      <c r="B4" s="5" t="s">
        <v>0</v>
      </c>
    </row>
    <row r="5" spans="2:2" ht="27" customHeight="1" x14ac:dyDescent="0.2">
      <c r="B5" s="5" t="s">
        <v>1</v>
      </c>
    </row>
    <row r="6" spans="2:2" ht="27" customHeight="1" x14ac:dyDescent="0.2">
      <c r="B6" s="5" t="s">
        <v>214</v>
      </c>
    </row>
    <row r="7" spans="2:2" ht="21" customHeight="1" x14ac:dyDescent="0.2"/>
    <row r="8" spans="2:2" ht="15.75" customHeight="1" x14ac:dyDescent="0.2"/>
  </sheetData>
  <sheetProtection algorithmName="SHA-512" hashValue="QUqakSR27PWCgnOQv8Issm4Fz4YRT9CpF+ox41xw/PRiFEonWYqEKb4CPEhzibX+6pRn/niBvbZjW7PvS1KVkA==" saltValue="du3bI6CCoMZRw4OKwtQbFg==" spinCount="100000" sheet="1" objects="1" scenarios="1" selectLockedCells="1" autoFilter="0" selectUnlockedCells="1"/>
  <pageMargins left="0.39" right="0.39" top="0.39" bottom="0.39" header="0" footer="0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V14"/>
  <sheetViews>
    <sheetView rightToLeft="1" view="pageBreakPreview" zoomScale="98" zoomScaleNormal="100" zoomScaleSheetLayoutView="98" workbookViewId="0">
      <selection activeCell="J28" sqref="J28"/>
    </sheetView>
  </sheetViews>
  <sheetFormatPr defaultRowHeight="12.75" x14ac:dyDescent="0.2"/>
  <cols>
    <col min="1" max="1" width="5.140625" customWidth="1"/>
    <col min="2" max="2" width="26" customWidth="1"/>
    <col min="3" max="3" width="1.28515625" customWidth="1"/>
    <col min="4" max="4" width="16.28515625" bestFit="1" customWidth="1"/>
    <col min="5" max="5" width="1.140625" customWidth="1"/>
    <col min="6" max="6" width="14.28515625" customWidth="1"/>
    <col min="7" max="7" width="1.28515625" customWidth="1"/>
    <col min="8" max="8" width="14.85546875" bestFit="1" customWidth="1"/>
    <col min="9" max="9" width="1.28515625" customWidth="1"/>
    <col min="10" max="10" width="15" bestFit="1" customWidth="1"/>
    <col min="11" max="11" width="1.28515625" customWidth="1"/>
    <col min="12" max="12" width="13.28515625" customWidth="1"/>
    <col min="13" max="13" width="1.28515625" customWidth="1"/>
    <col min="14" max="14" width="16.5703125" bestFit="1" customWidth="1"/>
    <col min="15" max="15" width="1.28515625" customWidth="1"/>
    <col min="16" max="16" width="20.85546875" bestFit="1" customWidth="1"/>
    <col min="17" max="17" width="1.28515625" customWidth="1"/>
    <col min="18" max="18" width="19.85546875" bestFit="1" customWidth="1"/>
    <col min="19" max="19" width="1.28515625" customWidth="1"/>
    <col min="20" max="20" width="20.85546875" bestFit="1" customWidth="1"/>
    <col min="21" max="21" width="1.28515625" customWidth="1"/>
    <col min="22" max="22" width="12.140625" customWidth="1"/>
    <col min="23" max="23" width="0.28515625" customWidth="1"/>
  </cols>
  <sheetData>
    <row r="1" spans="1:22" ht="29.1" customHeight="1" x14ac:dyDescent="0.2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</row>
    <row r="2" spans="1:22" ht="21.75" customHeight="1" x14ac:dyDescent="0.2">
      <c r="A2" s="244" t="s">
        <v>129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</row>
    <row r="3" spans="1:22" ht="21.75" customHeight="1" x14ac:dyDescent="0.2">
      <c r="A3" s="244" t="str">
        <f>'صورت وضعیت'!B6</f>
        <v>برای ماه منتهی به 1403/06/31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</row>
    <row r="4" spans="1:22" ht="14.45" customHeight="1" x14ac:dyDescent="0.2"/>
    <row r="5" spans="1:22" ht="19.5" customHeight="1" x14ac:dyDescent="0.2">
      <c r="A5" s="23" t="s">
        <v>155</v>
      </c>
      <c r="B5" s="256" t="s">
        <v>156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</row>
    <row r="6" spans="1:22" ht="14.45" customHeight="1" x14ac:dyDescent="0.2">
      <c r="D6" s="254" t="s">
        <v>148</v>
      </c>
      <c r="E6" s="254"/>
      <c r="F6" s="254"/>
      <c r="G6" s="254"/>
      <c r="H6" s="254"/>
      <c r="I6" s="254"/>
      <c r="J6" s="254"/>
      <c r="K6" s="254"/>
      <c r="L6" s="254"/>
      <c r="N6" s="254" t="s">
        <v>149</v>
      </c>
      <c r="O6" s="254"/>
      <c r="P6" s="254"/>
      <c r="Q6" s="254"/>
      <c r="R6" s="254"/>
      <c r="S6" s="254"/>
      <c r="T6" s="254"/>
      <c r="U6" s="254"/>
      <c r="V6" s="254"/>
    </row>
    <row r="7" spans="1:22" ht="14.45" customHeight="1" x14ac:dyDescent="0.2">
      <c r="A7" s="222" t="s">
        <v>54</v>
      </c>
      <c r="B7" s="222"/>
      <c r="D7" s="235" t="s">
        <v>157</v>
      </c>
      <c r="E7" s="2"/>
      <c r="F7" s="235" t="s">
        <v>152</v>
      </c>
      <c r="G7" s="2"/>
      <c r="H7" s="235" t="s">
        <v>153</v>
      </c>
      <c r="I7" s="2"/>
      <c r="J7" s="237" t="s">
        <v>30</v>
      </c>
      <c r="K7" s="237"/>
      <c r="L7" s="237"/>
      <c r="N7" s="235" t="s">
        <v>157</v>
      </c>
      <c r="O7" s="2"/>
      <c r="P7" s="235" t="s">
        <v>152</v>
      </c>
      <c r="Q7" s="2"/>
      <c r="R7" s="235" t="s">
        <v>153</v>
      </c>
      <c r="S7" s="2"/>
      <c r="T7" s="237" t="s">
        <v>30</v>
      </c>
      <c r="U7" s="237"/>
      <c r="V7" s="237"/>
    </row>
    <row r="8" spans="1:22" ht="41.25" customHeight="1" x14ac:dyDescent="0.2">
      <c r="A8" s="223"/>
      <c r="B8" s="223"/>
      <c r="D8" s="223"/>
      <c r="F8" s="223"/>
      <c r="H8" s="223"/>
      <c r="J8" s="4" t="s">
        <v>126</v>
      </c>
      <c r="K8" s="2"/>
      <c r="L8" s="4" t="s">
        <v>134</v>
      </c>
      <c r="N8" s="223"/>
      <c r="P8" s="223"/>
      <c r="R8" s="223"/>
      <c r="T8" s="3" t="s">
        <v>126</v>
      </c>
      <c r="U8" s="2"/>
      <c r="V8" s="4" t="s">
        <v>134</v>
      </c>
    </row>
    <row r="9" spans="1:22" ht="21.75" customHeight="1" x14ac:dyDescent="0.2">
      <c r="A9" s="257" t="s">
        <v>57</v>
      </c>
      <c r="B9" s="257"/>
      <c r="D9" s="15">
        <v>0</v>
      </c>
      <c r="F9" s="28">
        <v>0</v>
      </c>
      <c r="H9" s="28">
        <v>1351653087</v>
      </c>
      <c r="J9" s="49">
        <v>1351653087</v>
      </c>
      <c r="L9" s="190">
        <f>J9/درآمد!$M$1*100</f>
        <v>6.9900301307505894E-2</v>
      </c>
      <c r="N9" s="111" t="s">
        <v>201</v>
      </c>
      <c r="O9" s="112"/>
      <c r="P9" s="192">
        <v>0</v>
      </c>
      <c r="Q9" s="112"/>
      <c r="R9" s="151">
        <v>1564671877</v>
      </c>
      <c r="S9" s="112"/>
      <c r="T9" s="151">
        <v>1564671877</v>
      </c>
      <c r="V9" s="212">
        <f>T9/درآمد!$F$13*100</f>
        <v>6.3850875921446976E-2</v>
      </c>
    </row>
    <row r="10" spans="1:22" ht="21.75" customHeight="1" x14ac:dyDescent="0.2">
      <c r="A10" s="258" t="s">
        <v>60</v>
      </c>
      <c r="B10" s="258"/>
      <c r="D10" s="16">
        <v>0</v>
      </c>
      <c r="F10" s="28">
        <v>214029373</v>
      </c>
      <c r="H10" s="28">
        <v>0</v>
      </c>
      <c r="J10" s="49">
        <v>214029373</v>
      </c>
      <c r="L10" s="190">
        <f>J10/درآمد!$M$1*100</f>
        <v>1.1068459655252182E-2</v>
      </c>
      <c r="N10" s="114" t="s">
        <v>201</v>
      </c>
      <c r="O10" s="112"/>
      <c r="P10" s="193">
        <v>240406841</v>
      </c>
      <c r="Q10" s="112"/>
      <c r="R10" s="147">
        <v>489584928</v>
      </c>
      <c r="S10" s="112"/>
      <c r="T10" s="147">
        <v>729991769</v>
      </c>
      <c r="V10" s="212">
        <f>T10/درآمد!$F$13*100</f>
        <v>2.9789385590201022E-2</v>
      </c>
    </row>
    <row r="11" spans="1:22" ht="21.75" customHeight="1" x14ac:dyDescent="0.2">
      <c r="A11" s="258" t="s">
        <v>59</v>
      </c>
      <c r="B11" s="258"/>
      <c r="D11" s="16">
        <v>0</v>
      </c>
      <c r="F11" s="49">
        <v>3190575159</v>
      </c>
      <c r="H11" s="28">
        <v>0</v>
      </c>
      <c r="J11" s="49">
        <v>3190575159</v>
      </c>
      <c r="L11" s="190">
        <f>J11/درآمد!$M$1*100</f>
        <v>0.16499956024466469</v>
      </c>
      <c r="N11" s="114" t="s">
        <v>201</v>
      </c>
      <c r="O11" s="112"/>
      <c r="P11" s="193">
        <v>12405452713</v>
      </c>
      <c r="Q11" s="112"/>
      <c r="R11" s="145">
        <v>2530704584</v>
      </c>
      <c r="S11" s="112"/>
      <c r="T11" s="147">
        <v>14936157297</v>
      </c>
      <c r="V11" s="212">
        <f>T11/درآمد!$F$13*100</f>
        <v>0.60951228198879548</v>
      </c>
    </row>
    <row r="12" spans="1:22" ht="21.75" customHeight="1" x14ac:dyDescent="0.2">
      <c r="A12" s="259" t="s">
        <v>58</v>
      </c>
      <c r="B12" s="259"/>
      <c r="D12" s="35">
        <v>0</v>
      </c>
      <c r="F12" s="49">
        <v>1914494514</v>
      </c>
      <c r="H12" s="28">
        <v>0</v>
      </c>
      <c r="J12" s="49">
        <v>1914494514</v>
      </c>
      <c r="L12" s="190">
        <f>J12/درآمد!$M$1*100</f>
        <v>9.9007463281269484E-2</v>
      </c>
      <c r="N12" s="114" t="s">
        <v>201</v>
      </c>
      <c r="O12" s="112"/>
      <c r="P12" s="193">
        <v>2430302625</v>
      </c>
      <c r="Q12" s="112"/>
      <c r="R12" s="145">
        <v>3318586992</v>
      </c>
      <c r="S12" s="112"/>
      <c r="T12" s="148">
        <v>5748889617</v>
      </c>
      <c r="V12" s="212">
        <f>T12/درآمد!$F$13*100</f>
        <v>0.23459975411903047</v>
      </c>
    </row>
    <row r="13" spans="1:22" ht="21.75" customHeight="1" thickBot="1" x14ac:dyDescent="0.25">
      <c r="A13" s="222"/>
      <c r="B13" s="222"/>
      <c r="D13" s="18" t="s">
        <v>201</v>
      </c>
      <c r="F13" s="194">
        <f>SUM(F9:F12)</f>
        <v>5319099046</v>
      </c>
      <c r="G13" s="195"/>
      <c r="H13" s="47">
        <f>SUM(H9:H12)</f>
        <v>1351653087</v>
      </c>
      <c r="I13" s="195"/>
      <c r="J13" s="47">
        <f>SUM(J9:J12)</f>
        <v>6670752133</v>
      </c>
      <c r="K13" s="195"/>
      <c r="L13" s="191">
        <f>SUM(L9:L12)</f>
        <v>0.34497578448869226</v>
      </c>
      <c r="M13" s="195"/>
      <c r="N13" s="18" t="s">
        <v>201</v>
      </c>
      <c r="O13" s="195"/>
      <c r="P13" s="47">
        <f>SUM(P9:P12)</f>
        <v>15076162179</v>
      </c>
      <c r="Q13" s="195"/>
      <c r="R13" s="47">
        <f>SUM(R9:R12)</f>
        <v>7903548381</v>
      </c>
      <c r="S13" s="195"/>
      <c r="T13" s="47">
        <f>SUM(T9:T12)</f>
        <v>22979710560</v>
      </c>
      <c r="U13" s="195"/>
      <c r="V13" s="211">
        <f>SUM(V9:V12)</f>
        <v>0.93775229761947398</v>
      </c>
    </row>
    <row r="14" spans="1:22" ht="13.5" thickTop="1" x14ac:dyDescent="0.2"/>
  </sheetData>
  <sheetProtection algorithmName="SHA-512" hashValue="eWibCU2NcAPmcjrbFtuOIGVj3L3ghl4V+AotVeF7qzwsWxNzxwSNwapGjsqh5wX7CRxkWmHVhi3pjGnbyLnXcQ==" saltValue="Ry5vXhFfz5Z0AjCiD3feTg==" spinCount="100000" sheet="1" objects="1" scenarios="1" selectLockedCells="1" autoFilter="0" selectUnlockedCells="1"/>
  <mergeCells count="20">
    <mergeCell ref="A1:V1"/>
    <mergeCell ref="A2:V2"/>
    <mergeCell ref="A3:V3"/>
    <mergeCell ref="B5:V5"/>
    <mergeCell ref="D6:L6"/>
    <mergeCell ref="N6:V6"/>
    <mergeCell ref="J7:L7"/>
    <mergeCell ref="T7:V7"/>
    <mergeCell ref="A9:B9"/>
    <mergeCell ref="R7:R8"/>
    <mergeCell ref="P7:P8"/>
    <mergeCell ref="N7:N8"/>
    <mergeCell ref="F7:F8"/>
    <mergeCell ref="H7:H8"/>
    <mergeCell ref="A11:B11"/>
    <mergeCell ref="A12:B12"/>
    <mergeCell ref="A13:B13"/>
    <mergeCell ref="A7:B8"/>
    <mergeCell ref="D7:D8"/>
    <mergeCell ref="A10:B10"/>
  </mergeCells>
  <pageMargins left="0.39" right="0.39" top="0.39" bottom="0.39" header="0" footer="0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R30"/>
  <sheetViews>
    <sheetView rightToLeft="1" view="pageBreakPreview" topLeftCell="A2" zoomScale="91" zoomScaleNormal="100" zoomScaleSheetLayoutView="91" workbookViewId="0">
      <selection activeCell="L38" sqref="L38"/>
    </sheetView>
  </sheetViews>
  <sheetFormatPr defaultRowHeight="12.75" x14ac:dyDescent="0.2"/>
  <cols>
    <col min="1" max="1" width="5.140625" customWidth="1"/>
    <col min="2" max="2" width="22.42578125" customWidth="1"/>
    <col min="3" max="3" width="1.28515625" customWidth="1"/>
    <col min="4" max="4" width="23" bestFit="1" customWidth="1"/>
    <col min="5" max="5" width="1.28515625" customWidth="1"/>
    <col min="6" max="6" width="21.140625" bestFit="1" customWidth="1"/>
    <col min="7" max="7" width="1.28515625" customWidth="1"/>
    <col min="8" max="8" width="21.5703125" bestFit="1" customWidth="1"/>
    <col min="9" max="9" width="1.28515625" customWidth="1"/>
    <col min="10" max="10" width="19.42578125" customWidth="1"/>
    <col min="11" max="11" width="1.28515625" customWidth="1"/>
    <col min="12" max="12" width="25.140625" bestFit="1" customWidth="1"/>
    <col min="13" max="13" width="1.28515625" customWidth="1"/>
    <col min="14" max="14" width="22.7109375" bestFit="1" customWidth="1"/>
    <col min="15" max="15" width="1.28515625" customWidth="1"/>
    <col min="16" max="16" width="19.42578125" bestFit="1" customWidth="1"/>
    <col min="17" max="17" width="1.28515625" customWidth="1"/>
    <col min="18" max="18" width="22.85546875" bestFit="1" customWidth="1"/>
    <col min="19" max="19" width="0.28515625" customWidth="1"/>
  </cols>
  <sheetData>
    <row r="1" spans="1:18" ht="29.1" customHeight="1" x14ac:dyDescent="0.2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</row>
    <row r="2" spans="1:18" ht="21.75" customHeight="1" x14ac:dyDescent="0.2">
      <c r="A2" s="244" t="s">
        <v>129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</row>
    <row r="3" spans="1:18" ht="21.75" customHeight="1" x14ac:dyDescent="0.2">
      <c r="A3" s="244" t="str">
        <f>سهام!A3</f>
        <v>برای ماه منتهی به 1403/06/31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</row>
    <row r="4" spans="1:18" ht="14.45" customHeight="1" x14ac:dyDescent="0.2"/>
    <row r="5" spans="1:18" ht="18.75" customHeight="1" x14ac:dyDescent="0.2">
      <c r="A5" s="42" t="s">
        <v>158</v>
      </c>
      <c r="B5" s="256" t="s">
        <v>159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</row>
    <row r="6" spans="1:18" ht="14.45" customHeight="1" x14ac:dyDescent="0.2">
      <c r="D6" s="243" t="s">
        <v>148</v>
      </c>
      <c r="E6" s="243"/>
      <c r="F6" s="243"/>
      <c r="G6" s="243"/>
      <c r="H6" s="243"/>
      <c r="I6" s="243"/>
      <c r="J6" s="243"/>
      <c r="L6" s="243" t="s">
        <v>149</v>
      </c>
      <c r="M6" s="243"/>
      <c r="N6" s="243"/>
      <c r="O6" s="243"/>
      <c r="P6" s="243"/>
      <c r="Q6" s="243"/>
      <c r="R6" s="243"/>
    </row>
    <row r="7" spans="1:18" ht="14.45" customHeight="1" x14ac:dyDescent="0.2">
      <c r="A7" s="222" t="s">
        <v>160</v>
      </c>
      <c r="B7" s="222"/>
      <c r="D7" s="242" t="s">
        <v>161</v>
      </c>
      <c r="E7" s="2"/>
      <c r="F7" s="242" t="s">
        <v>152</v>
      </c>
      <c r="G7" s="2"/>
      <c r="H7" s="242" t="s">
        <v>153</v>
      </c>
      <c r="I7" s="2"/>
      <c r="J7" s="242" t="s">
        <v>30</v>
      </c>
      <c r="L7" s="242" t="s">
        <v>161</v>
      </c>
      <c r="M7" s="2"/>
      <c r="N7" s="242" t="s">
        <v>152</v>
      </c>
      <c r="O7" s="2"/>
      <c r="P7" s="242" t="s">
        <v>153</v>
      </c>
      <c r="Q7" s="2"/>
      <c r="R7" s="242" t="s">
        <v>30</v>
      </c>
    </row>
    <row r="8" spans="1:18" ht="14.45" customHeight="1" x14ac:dyDescent="0.2">
      <c r="A8" s="223"/>
      <c r="B8" s="223"/>
      <c r="D8" s="243"/>
      <c r="F8" s="243"/>
      <c r="H8" s="243"/>
      <c r="J8" s="243"/>
      <c r="L8" s="243"/>
      <c r="N8" s="243"/>
      <c r="P8" s="243"/>
      <c r="R8" s="243"/>
    </row>
    <row r="9" spans="1:18" ht="21.75" customHeight="1" x14ac:dyDescent="0.2">
      <c r="A9" s="262" t="s">
        <v>91</v>
      </c>
      <c r="B9" s="262"/>
      <c r="D9" s="197">
        <v>6036221724</v>
      </c>
      <c r="E9" s="112"/>
      <c r="F9" s="197">
        <v>0</v>
      </c>
      <c r="G9" s="112"/>
      <c r="H9" s="147">
        <v>70040519030</v>
      </c>
      <c r="I9" s="112"/>
      <c r="J9" s="197">
        <v>76076740754</v>
      </c>
      <c r="K9" s="112"/>
      <c r="L9" s="197">
        <v>124635581467</v>
      </c>
      <c r="M9" s="112"/>
      <c r="N9" s="111">
        <v>0</v>
      </c>
      <c r="O9" s="112"/>
      <c r="P9" s="198">
        <v>70040519030</v>
      </c>
      <c r="Q9" s="112"/>
      <c r="R9" s="147">
        <v>194676100497</v>
      </c>
    </row>
    <row r="10" spans="1:18" ht="21.75" customHeight="1" x14ac:dyDescent="0.2">
      <c r="A10" s="260" t="s">
        <v>81</v>
      </c>
      <c r="B10" s="260"/>
      <c r="D10" s="197">
        <v>0</v>
      </c>
      <c r="E10" s="112"/>
      <c r="F10" s="197">
        <v>0</v>
      </c>
      <c r="G10" s="112"/>
      <c r="H10" s="114">
        <v>1737002435</v>
      </c>
      <c r="I10" s="112"/>
      <c r="J10" s="197">
        <v>1737002435</v>
      </c>
      <c r="K10" s="112"/>
      <c r="L10" s="197">
        <v>0</v>
      </c>
      <c r="M10" s="112"/>
      <c r="N10" s="198">
        <v>0</v>
      </c>
      <c r="O10" s="112"/>
      <c r="P10" s="198">
        <v>1737002435</v>
      </c>
      <c r="Q10" s="112"/>
      <c r="R10" s="147">
        <v>1737002435</v>
      </c>
    </row>
    <row r="11" spans="1:18" ht="21.75" customHeight="1" x14ac:dyDescent="0.2">
      <c r="A11" s="260" t="s">
        <v>108</v>
      </c>
      <c r="B11" s="260"/>
      <c r="D11" s="197">
        <v>25735795625</v>
      </c>
      <c r="E11" s="112"/>
      <c r="F11" s="198">
        <v>0</v>
      </c>
      <c r="G11" s="112"/>
      <c r="H11" s="114">
        <v>180520000000</v>
      </c>
      <c r="I11" s="112"/>
      <c r="J11" s="197">
        <v>206255795625</v>
      </c>
      <c r="K11" s="112"/>
      <c r="L11" s="197">
        <v>191732296875</v>
      </c>
      <c r="M11" s="112"/>
      <c r="N11" s="198">
        <v>0</v>
      </c>
      <c r="O11" s="112"/>
      <c r="P11" s="198">
        <v>180520000000</v>
      </c>
      <c r="Q11" s="112"/>
      <c r="R11" s="147">
        <v>372252296875</v>
      </c>
    </row>
    <row r="12" spans="1:18" ht="21.75" customHeight="1" x14ac:dyDescent="0.2">
      <c r="A12" s="260" t="s">
        <v>80</v>
      </c>
      <c r="B12" s="260"/>
      <c r="D12" s="197">
        <v>0</v>
      </c>
      <c r="E12" s="112"/>
      <c r="F12" s="198">
        <v>0</v>
      </c>
      <c r="G12" s="112"/>
      <c r="H12" s="114">
        <v>0</v>
      </c>
      <c r="I12" s="112"/>
      <c r="J12" s="197">
        <v>0</v>
      </c>
      <c r="K12" s="112"/>
      <c r="L12" s="197">
        <v>0</v>
      </c>
      <c r="M12" s="112"/>
      <c r="N12" s="198">
        <v>0</v>
      </c>
      <c r="O12" s="112"/>
      <c r="P12" s="114">
        <v>342268375</v>
      </c>
      <c r="Q12" s="112"/>
      <c r="R12" s="147">
        <v>342268375</v>
      </c>
    </row>
    <row r="13" spans="1:18" ht="21.75" customHeight="1" x14ac:dyDescent="0.2">
      <c r="A13" s="260" t="s">
        <v>163</v>
      </c>
      <c r="B13" s="260"/>
      <c r="D13" s="197">
        <v>0</v>
      </c>
      <c r="E13" s="112"/>
      <c r="F13" s="197">
        <v>0</v>
      </c>
      <c r="G13" s="112"/>
      <c r="H13" s="114">
        <v>0</v>
      </c>
      <c r="I13" s="112"/>
      <c r="J13" s="197">
        <v>0</v>
      </c>
      <c r="K13" s="112"/>
      <c r="L13" s="197">
        <v>12161930498</v>
      </c>
      <c r="M13" s="112"/>
      <c r="N13" s="198">
        <v>0</v>
      </c>
      <c r="O13" s="112"/>
      <c r="P13" s="114">
        <v>7873840392</v>
      </c>
      <c r="Q13" s="112"/>
      <c r="R13" s="147">
        <v>20035770890</v>
      </c>
    </row>
    <row r="14" spans="1:18" ht="21.75" customHeight="1" x14ac:dyDescent="0.2">
      <c r="A14" s="260" t="s">
        <v>162</v>
      </c>
      <c r="B14" s="260"/>
      <c r="D14" s="197">
        <v>0</v>
      </c>
      <c r="E14" s="112"/>
      <c r="F14" s="197">
        <v>0</v>
      </c>
      <c r="G14" s="112"/>
      <c r="H14" s="114">
        <v>0</v>
      </c>
      <c r="I14" s="112"/>
      <c r="J14" s="197">
        <v>0</v>
      </c>
      <c r="K14" s="112"/>
      <c r="L14" s="197">
        <v>6670374537</v>
      </c>
      <c r="M14" s="112"/>
      <c r="N14" s="198">
        <v>0</v>
      </c>
      <c r="O14" s="112"/>
      <c r="P14" s="114">
        <v>-53515625</v>
      </c>
      <c r="Q14" s="112"/>
      <c r="R14" s="147">
        <v>6616858912</v>
      </c>
    </row>
    <row r="15" spans="1:18" ht="21.75" customHeight="1" x14ac:dyDescent="0.2">
      <c r="A15" s="260" t="s">
        <v>218</v>
      </c>
      <c r="B15" s="260"/>
      <c r="D15" s="197">
        <v>12547515937</v>
      </c>
      <c r="E15" s="112"/>
      <c r="F15" s="197">
        <v>-271875000</v>
      </c>
      <c r="G15" s="112"/>
      <c r="H15" s="114">
        <v>0</v>
      </c>
      <c r="I15" s="112"/>
      <c r="J15" s="197">
        <v>12275640937</v>
      </c>
      <c r="K15" s="112"/>
      <c r="L15" s="197">
        <v>12547515937</v>
      </c>
      <c r="M15" s="112"/>
      <c r="N15" s="197">
        <v>-271875000</v>
      </c>
      <c r="O15" s="112"/>
      <c r="P15" s="114">
        <v>0</v>
      </c>
      <c r="Q15" s="112"/>
      <c r="R15" s="147">
        <v>12275640937</v>
      </c>
    </row>
    <row r="16" spans="1:18" ht="21.75" customHeight="1" x14ac:dyDescent="0.2">
      <c r="A16" s="260" t="s">
        <v>99</v>
      </c>
      <c r="B16" s="260"/>
      <c r="D16" s="197">
        <v>9835756932</v>
      </c>
      <c r="E16" s="112"/>
      <c r="F16" s="198">
        <v>2107604792</v>
      </c>
      <c r="G16" s="112"/>
      <c r="H16" s="114">
        <v>0</v>
      </c>
      <c r="I16" s="112"/>
      <c r="J16" s="197">
        <v>11943361724</v>
      </c>
      <c r="K16" s="112"/>
      <c r="L16" s="197">
        <v>48736331703</v>
      </c>
      <c r="M16" s="112"/>
      <c r="N16" s="197">
        <v>-22931860324</v>
      </c>
      <c r="O16" s="112"/>
      <c r="P16" s="114">
        <v>0</v>
      </c>
      <c r="Q16" s="112"/>
      <c r="R16" s="147">
        <v>25804471379</v>
      </c>
    </row>
    <row r="17" spans="1:18" ht="21.75" customHeight="1" x14ac:dyDescent="0.2">
      <c r="A17" s="260" t="s">
        <v>105</v>
      </c>
      <c r="B17" s="260"/>
      <c r="D17" s="197">
        <v>19191604732</v>
      </c>
      <c r="E17" s="112"/>
      <c r="F17" s="197">
        <v>0</v>
      </c>
      <c r="G17" s="112"/>
      <c r="H17" s="114">
        <v>0</v>
      </c>
      <c r="I17" s="112"/>
      <c r="J17" s="197">
        <v>19191604732</v>
      </c>
      <c r="K17" s="112"/>
      <c r="L17" s="197">
        <v>81915004779</v>
      </c>
      <c r="M17" s="112"/>
      <c r="N17" s="197">
        <v>-90625000</v>
      </c>
      <c r="O17" s="112"/>
      <c r="P17" s="114">
        <v>0</v>
      </c>
      <c r="Q17" s="112"/>
      <c r="R17" s="147">
        <v>81824379779</v>
      </c>
    </row>
    <row r="18" spans="1:18" ht="21.75" customHeight="1" x14ac:dyDescent="0.2">
      <c r="A18" s="260" t="s">
        <v>96</v>
      </c>
      <c r="B18" s="260"/>
      <c r="D18" s="197">
        <v>33801112633</v>
      </c>
      <c r="E18" s="112"/>
      <c r="F18" s="197">
        <v>0</v>
      </c>
      <c r="G18" s="112"/>
      <c r="H18" s="114">
        <v>0</v>
      </c>
      <c r="I18" s="112"/>
      <c r="J18" s="197">
        <v>33801112633</v>
      </c>
      <c r="K18" s="112"/>
      <c r="L18" s="197">
        <v>256621550599</v>
      </c>
      <c r="M18" s="112"/>
      <c r="N18" s="198">
        <v>-120000000</v>
      </c>
      <c r="O18" s="112"/>
      <c r="P18" s="114">
        <v>0</v>
      </c>
      <c r="Q18" s="112"/>
      <c r="R18" s="147">
        <v>256501550599</v>
      </c>
    </row>
    <row r="19" spans="1:18" ht="21.75" customHeight="1" x14ac:dyDescent="0.2">
      <c r="A19" s="260" t="s">
        <v>102</v>
      </c>
      <c r="B19" s="260"/>
      <c r="D19" s="197">
        <v>34212375585</v>
      </c>
      <c r="E19" s="112"/>
      <c r="F19" s="197">
        <v>8085634213</v>
      </c>
      <c r="G19" s="112"/>
      <c r="H19" s="114">
        <v>0</v>
      </c>
      <c r="I19" s="112"/>
      <c r="J19" s="197">
        <v>42298009798</v>
      </c>
      <c r="K19" s="112"/>
      <c r="L19" s="197">
        <v>251077263284</v>
      </c>
      <c r="M19" s="112"/>
      <c r="N19" s="198">
        <v>60204485959</v>
      </c>
      <c r="O19" s="112"/>
      <c r="P19" s="114">
        <v>0</v>
      </c>
      <c r="Q19" s="112"/>
      <c r="R19" s="147">
        <v>311281749243</v>
      </c>
    </row>
    <row r="20" spans="1:18" ht="21.75" customHeight="1" x14ac:dyDescent="0.2">
      <c r="A20" s="260" t="s">
        <v>114</v>
      </c>
      <c r="B20" s="260"/>
      <c r="D20" s="197">
        <v>312034648</v>
      </c>
      <c r="E20" s="112"/>
      <c r="F20" s="197">
        <v>0</v>
      </c>
      <c r="G20" s="112"/>
      <c r="H20" s="114">
        <v>0</v>
      </c>
      <c r="I20" s="112"/>
      <c r="J20" s="197">
        <v>312034648</v>
      </c>
      <c r="K20" s="112"/>
      <c r="L20" s="197">
        <v>2126378747</v>
      </c>
      <c r="M20" s="112"/>
      <c r="N20" s="198">
        <v>0</v>
      </c>
      <c r="O20" s="112"/>
      <c r="P20" s="114">
        <v>0</v>
      </c>
      <c r="Q20" s="112"/>
      <c r="R20" s="147">
        <v>2126378747</v>
      </c>
    </row>
    <row r="21" spans="1:18" ht="21.75" customHeight="1" x14ac:dyDescent="0.2">
      <c r="A21" s="260" t="s">
        <v>111</v>
      </c>
      <c r="B21" s="260"/>
      <c r="D21" s="197">
        <v>15310226</v>
      </c>
      <c r="E21" s="112"/>
      <c r="F21" s="197">
        <v>0</v>
      </c>
      <c r="G21" s="112"/>
      <c r="H21" s="114">
        <v>0</v>
      </c>
      <c r="I21" s="112"/>
      <c r="J21" s="197">
        <v>15310226</v>
      </c>
      <c r="K21" s="112"/>
      <c r="L21" s="197">
        <v>106004959</v>
      </c>
      <c r="M21" s="112"/>
      <c r="N21" s="198">
        <v>18486649</v>
      </c>
      <c r="O21" s="112"/>
      <c r="P21" s="114">
        <v>0</v>
      </c>
      <c r="Q21" s="112"/>
      <c r="R21" s="147">
        <v>124491608</v>
      </c>
    </row>
    <row r="22" spans="1:18" ht="21.75" customHeight="1" x14ac:dyDescent="0.2">
      <c r="A22" s="260" t="s">
        <v>93</v>
      </c>
      <c r="B22" s="260"/>
      <c r="D22" s="197">
        <v>53411220989</v>
      </c>
      <c r="E22" s="112"/>
      <c r="F22" s="197">
        <v>21289398975</v>
      </c>
      <c r="G22" s="112"/>
      <c r="H22" s="114">
        <v>0</v>
      </c>
      <c r="I22" s="112"/>
      <c r="J22" s="197">
        <v>74700619964</v>
      </c>
      <c r="K22" s="112"/>
      <c r="L22" s="197">
        <v>296352479131</v>
      </c>
      <c r="M22" s="112"/>
      <c r="N22" s="198">
        <v>145852688737</v>
      </c>
      <c r="O22" s="112"/>
      <c r="P22" s="114">
        <v>0</v>
      </c>
      <c r="Q22" s="112"/>
      <c r="R22" s="147">
        <v>442205167868</v>
      </c>
    </row>
    <row r="23" spans="1:18" ht="21.75" customHeight="1" x14ac:dyDescent="0.2">
      <c r="A23" s="260" t="s">
        <v>77</v>
      </c>
      <c r="B23" s="260"/>
      <c r="D23" s="197">
        <v>0</v>
      </c>
      <c r="E23" s="112"/>
      <c r="F23" s="197">
        <v>658443436</v>
      </c>
      <c r="G23" s="112"/>
      <c r="H23" s="114">
        <v>0</v>
      </c>
      <c r="I23" s="112"/>
      <c r="J23" s="197">
        <v>658443436</v>
      </c>
      <c r="K23" s="112"/>
      <c r="L23" s="197">
        <v>0</v>
      </c>
      <c r="M23" s="112"/>
      <c r="N23" s="198">
        <v>2739082821</v>
      </c>
      <c r="O23" s="112"/>
      <c r="P23" s="114">
        <v>0</v>
      </c>
      <c r="Q23" s="112"/>
      <c r="R23" s="147">
        <v>2739082821</v>
      </c>
    </row>
    <row r="24" spans="1:18" ht="21.75" customHeight="1" x14ac:dyDescent="0.2">
      <c r="A24" s="260" t="s">
        <v>88</v>
      </c>
      <c r="B24" s="260"/>
      <c r="D24" s="197">
        <v>0</v>
      </c>
      <c r="E24" s="112"/>
      <c r="F24" s="197">
        <v>700775262</v>
      </c>
      <c r="G24" s="112"/>
      <c r="H24" s="114">
        <v>0</v>
      </c>
      <c r="I24" s="112"/>
      <c r="J24" s="197">
        <v>700775262</v>
      </c>
      <c r="K24" s="112"/>
      <c r="L24" s="197">
        <v>0</v>
      </c>
      <c r="M24" s="112"/>
      <c r="N24" s="197">
        <v>1169613704</v>
      </c>
      <c r="O24" s="112"/>
      <c r="P24" s="114">
        <v>0</v>
      </c>
      <c r="Q24" s="112"/>
      <c r="R24" s="147">
        <v>1169613704</v>
      </c>
    </row>
    <row r="25" spans="1:18" ht="21.75" customHeight="1" x14ac:dyDescent="0.2">
      <c r="A25" s="260" t="s">
        <v>67</v>
      </c>
      <c r="B25" s="260"/>
      <c r="D25" s="114">
        <v>0</v>
      </c>
      <c r="E25" s="112"/>
      <c r="F25" s="197">
        <v>290167398</v>
      </c>
      <c r="G25" s="112"/>
      <c r="H25" s="114">
        <v>0</v>
      </c>
      <c r="I25" s="112"/>
      <c r="J25" s="197">
        <v>290167398</v>
      </c>
      <c r="K25" s="112"/>
      <c r="L25" s="114">
        <v>0</v>
      </c>
      <c r="M25" s="112"/>
      <c r="N25" s="197">
        <v>1013680862</v>
      </c>
      <c r="O25" s="112"/>
      <c r="P25" s="114">
        <v>0</v>
      </c>
      <c r="Q25" s="112"/>
      <c r="R25" s="147">
        <v>1013680862</v>
      </c>
    </row>
    <row r="26" spans="1:18" ht="21.75" customHeight="1" x14ac:dyDescent="0.2">
      <c r="A26" s="260" t="s">
        <v>74</v>
      </c>
      <c r="B26" s="260"/>
      <c r="D26" s="114">
        <v>0</v>
      </c>
      <c r="E26" s="112"/>
      <c r="F26" s="197">
        <v>285650557</v>
      </c>
      <c r="G26" s="112"/>
      <c r="H26" s="114">
        <v>0</v>
      </c>
      <c r="I26" s="112"/>
      <c r="J26" s="197">
        <v>285650557</v>
      </c>
      <c r="K26" s="112"/>
      <c r="L26" s="114">
        <v>0</v>
      </c>
      <c r="M26" s="112"/>
      <c r="N26" s="197">
        <v>1100808891</v>
      </c>
      <c r="O26" s="112"/>
      <c r="P26" s="114">
        <v>0</v>
      </c>
      <c r="Q26" s="112"/>
      <c r="R26" s="147">
        <v>1100808891</v>
      </c>
    </row>
    <row r="27" spans="1:18" ht="21.75" customHeight="1" x14ac:dyDescent="0.2">
      <c r="A27" s="260" t="s">
        <v>85</v>
      </c>
      <c r="B27" s="260"/>
      <c r="D27" s="114">
        <v>0</v>
      </c>
      <c r="E27" s="112"/>
      <c r="F27" s="197">
        <v>183550066</v>
      </c>
      <c r="G27" s="112"/>
      <c r="H27" s="114">
        <v>0</v>
      </c>
      <c r="I27" s="112"/>
      <c r="J27" s="197">
        <v>183550066</v>
      </c>
      <c r="K27" s="112"/>
      <c r="L27" s="114">
        <v>0</v>
      </c>
      <c r="M27" s="112"/>
      <c r="N27" s="198">
        <v>847124222</v>
      </c>
      <c r="O27" s="112"/>
      <c r="P27" s="114">
        <v>0</v>
      </c>
      <c r="Q27" s="112"/>
      <c r="R27" s="147">
        <v>847124222</v>
      </c>
    </row>
    <row r="28" spans="1:18" ht="21.75" customHeight="1" x14ac:dyDescent="0.2">
      <c r="A28" s="260" t="s">
        <v>71</v>
      </c>
      <c r="B28" s="260"/>
      <c r="D28" s="114">
        <v>0</v>
      </c>
      <c r="E28" s="112"/>
      <c r="F28" s="197">
        <v>927051942</v>
      </c>
      <c r="G28" s="112"/>
      <c r="H28" s="114">
        <v>0</v>
      </c>
      <c r="I28" s="112"/>
      <c r="J28" s="197">
        <v>927051942</v>
      </c>
      <c r="K28" s="112"/>
      <c r="L28" s="114">
        <v>0</v>
      </c>
      <c r="M28" s="112"/>
      <c r="N28" s="198">
        <v>8140160329</v>
      </c>
      <c r="O28" s="112"/>
      <c r="P28" s="114">
        <v>0</v>
      </c>
      <c r="Q28" s="112"/>
      <c r="R28" s="147">
        <v>8140160329</v>
      </c>
    </row>
    <row r="29" spans="1:18" ht="21.75" customHeight="1" x14ac:dyDescent="0.2">
      <c r="A29" s="261" t="s">
        <v>82</v>
      </c>
      <c r="B29" s="261"/>
      <c r="D29" s="114">
        <v>0</v>
      </c>
      <c r="E29" s="112"/>
      <c r="F29" s="197">
        <v>995252378</v>
      </c>
      <c r="G29" s="112"/>
      <c r="H29" s="114">
        <v>0</v>
      </c>
      <c r="I29" s="112"/>
      <c r="J29" s="197">
        <v>995252378</v>
      </c>
      <c r="K29" s="112"/>
      <c r="L29" s="114">
        <v>0</v>
      </c>
      <c r="M29" s="112"/>
      <c r="N29" s="197">
        <v>3084053073</v>
      </c>
      <c r="O29" s="112"/>
      <c r="P29" s="114">
        <v>0</v>
      </c>
      <c r="Q29" s="112"/>
      <c r="R29" s="147">
        <v>3084053073</v>
      </c>
    </row>
    <row r="30" spans="1:18" ht="21.75" thickBot="1" x14ac:dyDescent="0.25">
      <c r="A30" s="222"/>
      <c r="B30" s="222"/>
      <c r="D30" s="153">
        <f>SUM(D9:D29)</f>
        <v>195098949031</v>
      </c>
      <c r="E30" s="112"/>
      <c r="F30" s="153">
        <f>SUM(F9:F29)</f>
        <v>35251654019</v>
      </c>
      <c r="G30" s="112">
        <f>SUM(D30:F30)</f>
        <v>230350603050</v>
      </c>
      <c r="H30" s="153">
        <f>SUM(H9:H29)</f>
        <v>252297521465</v>
      </c>
      <c r="I30" s="112"/>
      <c r="J30" s="153">
        <f>SUM(J9:J29)</f>
        <v>482648124515</v>
      </c>
      <c r="K30" s="112"/>
      <c r="L30" s="153">
        <f>SUM(L9:L29)</f>
        <v>1284682712516</v>
      </c>
      <c r="M30" s="112"/>
      <c r="N30" s="153">
        <f>SUM(N9:N29)</f>
        <v>200755824923</v>
      </c>
      <c r="O30" s="112"/>
      <c r="P30" s="153">
        <f>SUM(P9:P29)</f>
        <v>260460114607</v>
      </c>
      <c r="Q30" s="112"/>
      <c r="R30" s="153">
        <f>SUM(R9:R29)</f>
        <v>1745898652046</v>
      </c>
    </row>
  </sheetData>
  <sheetProtection algorithmName="SHA-512" hashValue="A/EgvMm99zmNYUmYnJuJ+AsAmZulFojSqf/qPGtGEKUX6y3WgOJFtVlFOufLz1oCwqLmjl1y24IQAj+TN38kUw==" saltValue="D4Ik8DXqUkDoRssyofk3+A==" spinCount="100000" sheet="1" objects="1" scenarios="1" selectLockedCells="1" autoFilter="0" selectUnlockedCells="1"/>
  <mergeCells count="37">
    <mergeCell ref="H7:H8"/>
    <mergeCell ref="F7:F8"/>
    <mergeCell ref="D7:D8"/>
    <mergeCell ref="R7:R8"/>
    <mergeCell ref="P7:P8"/>
    <mergeCell ref="N7:N8"/>
    <mergeCell ref="L7:L8"/>
    <mergeCell ref="J7:J8"/>
    <mergeCell ref="A1:R1"/>
    <mergeCell ref="A2:R2"/>
    <mergeCell ref="A3:R3"/>
    <mergeCell ref="B5:R5"/>
    <mergeCell ref="D6:J6"/>
    <mergeCell ref="L6:R6"/>
    <mergeCell ref="A9:B9"/>
    <mergeCell ref="A10:B10"/>
    <mergeCell ref="A11:B11"/>
    <mergeCell ref="A12:B12"/>
    <mergeCell ref="A7:B8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30:B30"/>
    <mergeCell ref="A19:B19"/>
    <mergeCell ref="A28:B28"/>
    <mergeCell ref="A29:B29"/>
    <mergeCell ref="A23:B23"/>
    <mergeCell ref="A24:B24"/>
    <mergeCell ref="A25:B25"/>
    <mergeCell ref="A26:B26"/>
    <mergeCell ref="A27:B27"/>
  </mergeCells>
  <phoneticPr fontId="28" type="noConversion"/>
  <pageMargins left="0.39" right="0.39" top="0.39" bottom="0.39" header="0" footer="0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N48"/>
  <sheetViews>
    <sheetView rightToLeft="1" view="pageBreakPreview" zoomScaleNormal="85" zoomScaleSheetLayoutView="100" workbookViewId="0">
      <selection activeCell="P12" sqref="P12"/>
    </sheetView>
  </sheetViews>
  <sheetFormatPr defaultRowHeight="12.75" x14ac:dyDescent="0.2"/>
  <cols>
    <col min="1" max="1" width="5.140625" customWidth="1"/>
    <col min="2" max="2" width="20.140625" customWidth="1"/>
    <col min="3" max="3" width="1.28515625" customWidth="1"/>
    <col min="4" max="4" width="19.42578125" customWidth="1"/>
    <col min="5" max="5" width="1.28515625" customWidth="1"/>
    <col min="6" max="6" width="14.28515625" customWidth="1"/>
    <col min="7" max="7" width="1.28515625" customWidth="1"/>
    <col min="8" max="8" width="19.42578125" customWidth="1"/>
    <col min="9" max="9" width="1.28515625" customWidth="1"/>
    <col min="10" max="10" width="14.7109375" customWidth="1"/>
    <col min="11" max="11" width="0.28515625" hidden="1" customWidth="1"/>
    <col min="14" max="14" width="15" bestFit="1" customWidth="1"/>
  </cols>
  <sheetData>
    <row r="1" spans="1:14" ht="29.1" customHeight="1" x14ac:dyDescent="0.2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4" ht="21.75" customHeight="1" x14ac:dyDescent="0.2">
      <c r="A2" s="244" t="s">
        <v>129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4" ht="21.75" customHeight="1" x14ac:dyDescent="0.2">
      <c r="A3" s="244" t="str">
        <f>سهام!A3</f>
        <v>برای ماه منتهی به 1403/06/31</v>
      </c>
      <c r="B3" s="244"/>
      <c r="C3" s="244"/>
      <c r="D3" s="244"/>
      <c r="E3" s="244"/>
      <c r="F3" s="244"/>
      <c r="G3" s="244"/>
      <c r="H3" s="244"/>
      <c r="I3" s="244"/>
      <c r="J3" s="244"/>
    </row>
    <row r="4" spans="1:14" ht="14.45" customHeight="1" x14ac:dyDescent="0.2"/>
    <row r="5" spans="1:14" ht="19.5" customHeight="1" x14ac:dyDescent="0.2">
      <c r="A5" s="42" t="s">
        <v>170</v>
      </c>
      <c r="B5" s="256" t="s">
        <v>171</v>
      </c>
      <c r="C5" s="256"/>
      <c r="D5" s="256"/>
      <c r="E5" s="256"/>
      <c r="F5" s="256"/>
      <c r="G5" s="256"/>
      <c r="H5" s="256"/>
      <c r="I5" s="256"/>
      <c r="J5" s="256"/>
    </row>
    <row r="6" spans="1:14" ht="14.45" customHeight="1" x14ac:dyDescent="0.2">
      <c r="D6" s="243" t="s">
        <v>148</v>
      </c>
      <c r="E6" s="243"/>
      <c r="F6" s="243"/>
      <c r="H6" s="243" t="s">
        <v>149</v>
      </c>
      <c r="I6" s="243"/>
      <c r="J6" s="243"/>
    </row>
    <row r="7" spans="1:14" ht="36.4" customHeight="1" x14ac:dyDescent="0.2">
      <c r="A7" s="243" t="s">
        <v>172</v>
      </c>
      <c r="B7" s="243"/>
      <c r="D7" s="48" t="s">
        <v>173</v>
      </c>
      <c r="E7" s="2"/>
      <c r="F7" s="48" t="s">
        <v>174</v>
      </c>
      <c r="H7" s="48" t="s">
        <v>173</v>
      </c>
      <c r="I7" s="2"/>
      <c r="J7" s="73" t="s">
        <v>174</v>
      </c>
    </row>
    <row r="8" spans="1:14" ht="21.75" customHeight="1" x14ac:dyDescent="0.2">
      <c r="A8" s="264" t="s">
        <v>205</v>
      </c>
      <c r="B8" s="264"/>
      <c r="C8" s="81"/>
      <c r="D8" s="82">
        <v>90475888869</v>
      </c>
      <c r="E8" s="81"/>
      <c r="F8" s="83">
        <f>D8/$D$15*100</f>
        <v>36.197412947356646</v>
      </c>
      <c r="G8" s="81"/>
      <c r="H8" s="84">
        <v>281108644845</v>
      </c>
      <c r="I8" s="81"/>
      <c r="J8" s="200">
        <f>H8/$H$15*100</f>
        <v>44.726310619689627</v>
      </c>
      <c r="N8" s="44"/>
    </row>
    <row r="9" spans="1:14" ht="21.75" customHeight="1" x14ac:dyDescent="0.2">
      <c r="A9" s="263" t="s">
        <v>203</v>
      </c>
      <c r="B9" s="263"/>
      <c r="C9" s="81"/>
      <c r="D9" s="85">
        <v>76254549809</v>
      </c>
      <c r="E9" s="81"/>
      <c r="F9" s="83">
        <f t="shared" ref="F9:F14" si="0">D9/$D$15*100</f>
        <v>30.507768014831736</v>
      </c>
      <c r="G9" s="81"/>
      <c r="H9" s="84">
        <v>237336477721</v>
      </c>
      <c r="I9" s="81"/>
      <c r="J9" s="200">
        <f t="shared" ref="J9:J14" si="1">H9/$H$15*100</f>
        <v>37.761859048431546</v>
      </c>
    </row>
    <row r="10" spans="1:14" ht="21.75" customHeight="1" x14ac:dyDescent="0.2">
      <c r="A10" s="263" t="s">
        <v>204</v>
      </c>
      <c r="B10" s="263"/>
      <c r="C10" s="81"/>
      <c r="D10" s="85">
        <v>29430</v>
      </c>
      <c r="E10" s="81"/>
      <c r="F10" s="83">
        <f t="shared" si="0"/>
        <v>1.1774295631216611E-5</v>
      </c>
      <c r="G10" s="81"/>
      <c r="H10" s="84">
        <v>170917</v>
      </c>
      <c r="I10" s="81"/>
      <c r="J10" s="200">
        <f t="shared" si="1"/>
        <v>2.7194065256870959E-5</v>
      </c>
      <c r="N10" s="44"/>
    </row>
    <row r="11" spans="1:14" ht="21.75" customHeight="1" x14ac:dyDescent="0.2">
      <c r="A11" s="263" t="s">
        <v>206</v>
      </c>
      <c r="B11" s="263"/>
      <c r="C11" s="81"/>
      <c r="D11" s="86">
        <v>74614222329</v>
      </c>
      <c r="E11" s="81"/>
      <c r="F11" s="83">
        <f t="shared" si="0"/>
        <v>29.851509072204195</v>
      </c>
      <c r="G11" s="81"/>
      <c r="H11" s="84">
        <v>95063097452</v>
      </c>
      <c r="I11" s="81"/>
      <c r="J11" s="200">
        <f t="shared" si="1"/>
        <v>15.125189861921118</v>
      </c>
      <c r="N11" s="44"/>
    </row>
    <row r="12" spans="1:14" ht="21.75" customHeight="1" x14ac:dyDescent="0.2">
      <c r="A12" s="263" t="s">
        <v>223</v>
      </c>
      <c r="B12" s="263"/>
      <c r="C12" s="81"/>
      <c r="D12" s="86">
        <v>8606557365</v>
      </c>
      <c r="E12" s="81"/>
      <c r="F12" s="83">
        <f t="shared" si="0"/>
        <v>3.4432942841500043</v>
      </c>
      <c r="G12" s="81"/>
      <c r="H12" s="84">
        <v>8606557365</v>
      </c>
      <c r="I12" s="81"/>
      <c r="J12" s="200">
        <f t="shared" si="1"/>
        <v>1.369362220380731</v>
      </c>
      <c r="N12" s="44"/>
    </row>
    <row r="13" spans="1:14" ht="21.75" customHeight="1" x14ac:dyDescent="0.2">
      <c r="A13" s="263" t="s">
        <v>207</v>
      </c>
      <c r="B13" s="263"/>
      <c r="C13" s="81"/>
      <c r="D13" s="86">
        <v>6293</v>
      </c>
      <c r="E13" s="81"/>
      <c r="F13" s="83">
        <f t="shared" si="0"/>
        <v>2.5176908735047955E-6</v>
      </c>
      <c r="G13" s="81"/>
      <c r="H13" s="84">
        <v>49146</v>
      </c>
      <c r="I13" s="81"/>
      <c r="J13" s="200">
        <f t="shared" si="1"/>
        <v>7.8194651855238523E-6</v>
      </c>
      <c r="N13" s="44"/>
    </row>
    <row r="14" spans="1:14" ht="21.75" customHeight="1" x14ac:dyDescent="0.2">
      <c r="A14" s="263" t="s">
        <v>224</v>
      </c>
      <c r="B14" s="263"/>
      <c r="C14" s="81"/>
      <c r="D14" s="86">
        <v>3473</v>
      </c>
      <c r="E14" s="81"/>
      <c r="F14" s="83">
        <f t="shared" si="0"/>
        <v>1.3894709047643658E-6</v>
      </c>
      <c r="G14" s="81"/>
      <c r="H14" s="84">
        <v>6393459769</v>
      </c>
      <c r="I14" s="81"/>
      <c r="J14" s="200">
        <f t="shared" si="1"/>
        <v>1.0172432360465322</v>
      </c>
    </row>
    <row r="15" spans="1:14" ht="21.75" customHeight="1" thickBot="1" x14ac:dyDescent="0.25">
      <c r="A15" s="199"/>
      <c r="B15" s="199"/>
      <c r="D15" s="29">
        <f>SUM(D8:D14)</f>
        <v>249951257568</v>
      </c>
      <c r="F15" s="18">
        <f>SUM(F8:F14)</f>
        <v>99.999999999999986</v>
      </c>
      <c r="G15" s="44"/>
      <c r="H15" s="29">
        <f>SUM(H8:H14)</f>
        <v>628508457215</v>
      </c>
      <c r="I15" s="44"/>
      <c r="J15" s="18">
        <f>SUM(J8:J14)</f>
        <v>100</v>
      </c>
    </row>
    <row r="16" spans="1:14" ht="21.75" customHeight="1" thickTop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</sheetData>
  <sheetProtection algorithmName="SHA-512" hashValue="YPcMjVlO2zDhqKzTUS2LXDJcXYmPsTBAtFf4x6yHcPWnLwHBCp59v2tyHIiYi6BDSIhYFHyuqtvzP2rMNMhVdw==" saltValue="/QEA7OFjTJMiuOIjf6haCg==" spinCount="100000" sheet="1" objects="1" scenarios="1" selectLockedCells="1" autoFilter="0" selectUnlockedCells="1"/>
  <mergeCells count="14">
    <mergeCell ref="A1:J1"/>
    <mergeCell ref="A2:J2"/>
    <mergeCell ref="A3:J3"/>
    <mergeCell ref="B5:J5"/>
    <mergeCell ref="D6:F6"/>
    <mergeCell ref="H6:J6"/>
    <mergeCell ref="A14:B14"/>
    <mergeCell ref="A13:B13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F10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5.140625" customWidth="1"/>
    <col min="2" max="2" width="10.85546875" customWidth="1"/>
    <col min="3" max="3" width="1.28515625" customWidth="1"/>
    <col min="4" max="4" width="15.28515625" customWidth="1"/>
    <col min="5" max="5" width="1.28515625" customWidth="1"/>
    <col min="6" max="6" width="15.42578125" customWidth="1"/>
    <col min="7" max="7" width="0.28515625" customWidth="1"/>
  </cols>
  <sheetData>
    <row r="1" spans="1:6" ht="29.1" customHeight="1" x14ac:dyDescent="0.2">
      <c r="A1" s="244" t="s">
        <v>0</v>
      </c>
      <c r="B1" s="244"/>
      <c r="C1" s="244"/>
      <c r="D1" s="244"/>
      <c r="E1" s="244"/>
      <c r="F1" s="244"/>
    </row>
    <row r="2" spans="1:6" ht="21.75" customHeight="1" x14ac:dyDescent="0.2">
      <c r="A2" s="244" t="s">
        <v>129</v>
      </c>
      <c r="B2" s="244"/>
      <c r="C2" s="244"/>
      <c r="D2" s="244"/>
      <c r="E2" s="244"/>
      <c r="F2" s="244"/>
    </row>
    <row r="3" spans="1:6" ht="21.75" customHeight="1" x14ac:dyDescent="0.2">
      <c r="A3" s="244" t="str">
        <f>'صورت وضعیت'!B6</f>
        <v>برای ماه منتهی به 1403/06/31</v>
      </c>
      <c r="B3" s="244"/>
      <c r="C3" s="244"/>
      <c r="D3" s="244"/>
      <c r="E3" s="244"/>
      <c r="F3" s="244"/>
    </row>
    <row r="4" spans="1:6" ht="14.45" customHeight="1" x14ac:dyDescent="0.2"/>
    <row r="5" spans="1:6" ht="29.1" customHeight="1" x14ac:dyDescent="0.2">
      <c r="A5" s="42" t="s">
        <v>175</v>
      </c>
      <c r="B5" s="256" t="s">
        <v>144</v>
      </c>
      <c r="C5" s="256"/>
      <c r="D5" s="256"/>
      <c r="E5" s="256"/>
      <c r="F5" s="256"/>
    </row>
    <row r="6" spans="1:6" ht="20.25" customHeight="1" x14ac:dyDescent="0.2">
      <c r="A6" s="7"/>
      <c r="B6" s="7"/>
      <c r="D6" s="63" t="s">
        <v>148</v>
      </c>
      <c r="F6" s="30" t="str">
        <f>سهام!T6</f>
        <v>1403/06/31</v>
      </c>
    </row>
    <row r="7" spans="1:6" ht="14.45" customHeight="1" x14ac:dyDescent="0.2">
      <c r="A7" s="222"/>
      <c r="B7" s="222"/>
      <c r="D7" s="30" t="s">
        <v>126</v>
      </c>
      <c r="F7" s="31" t="s">
        <v>126</v>
      </c>
    </row>
    <row r="8" spans="1:6" ht="21.75" customHeight="1" x14ac:dyDescent="0.2">
      <c r="A8" s="259" t="s">
        <v>208</v>
      </c>
      <c r="B8" s="259"/>
      <c r="D8" s="20" t="s">
        <v>201</v>
      </c>
      <c r="F8" s="20">
        <v>433418</v>
      </c>
    </row>
    <row r="9" spans="1:6" ht="21.75" customHeight="1" x14ac:dyDescent="0.2">
      <c r="A9" s="258" t="s">
        <v>209</v>
      </c>
      <c r="B9" s="258"/>
      <c r="D9" s="21" t="s">
        <v>201</v>
      </c>
      <c r="F9" s="21">
        <v>45880708</v>
      </c>
    </row>
    <row r="10" spans="1:6" ht="21.75" customHeight="1" x14ac:dyDescent="0.2">
      <c r="A10" s="222"/>
      <c r="B10" s="222"/>
      <c r="D10" s="18" t="s">
        <v>201</v>
      </c>
      <c r="F10" s="29">
        <v>46314126</v>
      </c>
    </row>
  </sheetData>
  <sheetProtection algorithmName="SHA-512" hashValue="JOn/7sudZ+Zr6dWix1iMfmHexpQL9/EXyasqWBZmu/CR99NAV9RKIVp8T6NBPtawKThoCcqQumATrOswzzNYYQ==" saltValue="kPWL3Nf6FzPtgfu6Tn8Afg==" spinCount="100000" sheet="1" objects="1" scenarios="1" selectLockedCells="1" autoFilter="0" selectUnlockedCells="1"/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H9"/>
  <sheetViews>
    <sheetView rightToLeft="1" view="pageBreakPreview" zoomScale="98" zoomScaleNormal="100" zoomScaleSheetLayoutView="98" workbookViewId="0">
      <selection activeCell="F17" sqref="F17"/>
    </sheetView>
  </sheetViews>
  <sheetFormatPr defaultRowHeight="12.75" x14ac:dyDescent="0.2"/>
  <cols>
    <col min="1" max="1" width="14.5703125" customWidth="1"/>
    <col min="2" max="2" width="11.85546875" customWidth="1"/>
    <col min="3" max="3" width="16.5703125" customWidth="1"/>
    <col min="4" max="4" width="11" customWidth="1"/>
    <col min="5" max="5" width="18.5703125" customWidth="1"/>
    <col min="6" max="6" width="29.85546875" customWidth="1"/>
    <col min="7" max="7" width="11.28515625" customWidth="1"/>
    <col min="8" max="8" width="26" customWidth="1"/>
  </cols>
  <sheetData>
    <row r="1" spans="1:8" ht="21" x14ac:dyDescent="0.2">
      <c r="A1" s="265" t="str">
        <f>'[1]سود اوراق بهادار و سپرده بانکی'!A2:S2</f>
        <v>صندوق سرمایه‌گذاری تداوم اطمینان تمدن</v>
      </c>
      <c r="B1" s="265"/>
      <c r="C1" s="265"/>
      <c r="D1" s="265"/>
      <c r="E1" s="265"/>
      <c r="F1" s="265"/>
      <c r="G1" s="265"/>
      <c r="H1" s="265"/>
    </row>
    <row r="2" spans="1:8" ht="21" x14ac:dyDescent="0.2">
      <c r="A2" s="265" t="str">
        <f>'[1]سود اوراق بهادار و سپرده بانکی'!A3:S3</f>
        <v>صورت وضعیت درآمدها</v>
      </c>
      <c r="B2" s="265"/>
      <c r="C2" s="265"/>
      <c r="D2" s="265"/>
      <c r="E2" s="265"/>
      <c r="F2" s="265"/>
      <c r="G2" s="265"/>
      <c r="H2" s="265"/>
    </row>
    <row r="3" spans="1:8" ht="21" x14ac:dyDescent="0.2">
      <c r="A3" s="265" t="str">
        <f>سهام!A3</f>
        <v>برای ماه منتهی به 1403/06/31</v>
      </c>
      <c r="B3" s="265"/>
      <c r="C3" s="265"/>
      <c r="D3" s="265"/>
      <c r="E3" s="265"/>
      <c r="F3" s="265"/>
      <c r="G3" s="265"/>
      <c r="H3" s="265"/>
    </row>
    <row r="4" spans="1:8" x14ac:dyDescent="0.2">
      <c r="A4" s="64"/>
      <c r="B4" s="64"/>
      <c r="C4" s="64"/>
      <c r="D4" s="64"/>
      <c r="E4" s="64"/>
      <c r="F4" s="64"/>
      <c r="G4" s="64"/>
      <c r="H4" s="64"/>
    </row>
    <row r="5" spans="1:8" ht="21" x14ac:dyDescent="0.2">
      <c r="A5" s="266" t="s">
        <v>164</v>
      </c>
      <c r="B5" s="266"/>
      <c r="C5" s="266"/>
      <c r="D5" s="266"/>
      <c r="E5" s="266"/>
      <c r="F5" s="266"/>
      <c r="G5" s="266"/>
      <c r="H5" s="266"/>
    </row>
    <row r="6" spans="1:8" ht="13.5" thickBot="1" x14ac:dyDescent="0.25">
      <c r="A6" s="64"/>
      <c r="B6" s="64"/>
      <c r="C6" s="64"/>
      <c r="D6" s="64"/>
      <c r="E6" s="64"/>
      <c r="F6" s="64"/>
      <c r="G6" s="64"/>
      <c r="H6" s="64"/>
    </row>
    <row r="7" spans="1:8" ht="45" customHeight="1" thickBot="1" x14ac:dyDescent="0.25">
      <c r="A7" s="65" t="s">
        <v>166</v>
      </c>
      <c r="B7" s="66" t="s">
        <v>167</v>
      </c>
      <c r="C7" s="66" t="s">
        <v>168</v>
      </c>
      <c r="D7" s="66" t="s">
        <v>51</v>
      </c>
      <c r="E7" s="66" t="s">
        <v>210</v>
      </c>
      <c r="F7" s="66" t="s">
        <v>211</v>
      </c>
      <c r="G7" s="66" t="s">
        <v>212</v>
      </c>
      <c r="H7" s="67" t="s">
        <v>165</v>
      </c>
    </row>
    <row r="8" spans="1:8" ht="39.75" customHeight="1" thickBot="1" x14ac:dyDescent="0.25">
      <c r="A8" s="68" t="s">
        <v>213</v>
      </c>
      <c r="B8" s="69" t="s">
        <v>169</v>
      </c>
      <c r="C8" s="69" t="s">
        <v>105</v>
      </c>
      <c r="D8" s="69">
        <v>500000</v>
      </c>
      <c r="E8" s="69">
        <f>D8*1000000</f>
        <v>500000000000</v>
      </c>
      <c r="F8" s="69">
        <v>9740437150</v>
      </c>
      <c r="G8" s="70">
        <v>0.23</v>
      </c>
      <c r="H8" s="71" t="s">
        <v>201</v>
      </c>
    </row>
    <row r="9" spans="1:8" ht="41.25" customHeight="1" thickBot="1" x14ac:dyDescent="0.25">
      <c r="A9" s="68" t="s">
        <v>213</v>
      </c>
      <c r="B9" s="69" t="s">
        <v>169</v>
      </c>
      <c r="C9" s="69" t="s">
        <v>96</v>
      </c>
      <c r="D9" s="69">
        <v>1500000</v>
      </c>
      <c r="E9" s="69">
        <f>D9*1000000</f>
        <v>1500000000000</v>
      </c>
      <c r="F9" s="69">
        <v>5669178072</v>
      </c>
      <c r="G9" s="70">
        <v>0.23</v>
      </c>
      <c r="H9" s="72" t="s">
        <v>201</v>
      </c>
    </row>
  </sheetData>
  <sheetProtection algorithmName="SHA-512" hashValue="IDM8LlPnMVmxK/SSEL1z8wXiZgSp3poR1M74dEKbMHiRheZYsnLd52umglmgOMhddUNdnYDRXv8NWLg8X4Oi7Q==" saltValue="C8lEY7vtU+9FbIRfpp81kw==" spinCount="100000" sheet="1" objects="1" scenarios="1" selectLockedCells="1" autoFilter="0" selectUnlockedCells="1"/>
  <mergeCells count="4">
    <mergeCell ref="A1:H1"/>
    <mergeCell ref="A2:H2"/>
    <mergeCell ref="A3:H3"/>
    <mergeCell ref="A5:H5"/>
  </mergeCells>
  <pageMargins left="0.7" right="0.7" top="0.75" bottom="0.75" header="0.3" footer="0.3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S21"/>
  <sheetViews>
    <sheetView rightToLeft="1" view="pageBreakPreview" zoomScale="95" zoomScaleNormal="100" zoomScaleSheetLayoutView="95" workbookViewId="0">
      <selection activeCell="O16" sqref="O16"/>
    </sheetView>
  </sheetViews>
  <sheetFormatPr defaultRowHeight="12.75" x14ac:dyDescent="0.2"/>
  <cols>
    <col min="1" max="1" width="27.140625" customWidth="1"/>
    <col min="2" max="2" width="1.28515625" customWidth="1"/>
    <col min="3" max="3" width="16.85546875" customWidth="1"/>
    <col min="4" max="4" width="1.28515625" customWidth="1"/>
    <col min="5" max="5" width="16.140625" customWidth="1"/>
    <col min="6" max="6" width="0.8554687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8.85546875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2.5703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19" ht="21.75" customHeight="1" x14ac:dyDescent="0.2">
      <c r="A2" s="244" t="s">
        <v>129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ht="21.75" customHeight="1" x14ac:dyDescent="0.2">
      <c r="A3" s="244" t="str">
        <f>سهام!A3</f>
        <v>برای ماه منتهی به 1403/06/31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</row>
    <row r="4" spans="1:19" ht="14.45" customHeight="1" x14ac:dyDescent="0.2"/>
    <row r="5" spans="1:19" ht="21.75" customHeight="1" x14ac:dyDescent="0.2">
      <c r="A5" s="267" t="s">
        <v>151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</row>
    <row r="6" spans="1:19" ht="22.5" customHeight="1" x14ac:dyDescent="0.2">
      <c r="A6" s="243" t="s">
        <v>32</v>
      </c>
      <c r="C6" s="243" t="s">
        <v>176</v>
      </c>
      <c r="D6" s="243"/>
      <c r="E6" s="243"/>
      <c r="F6" s="243"/>
      <c r="G6" s="243"/>
      <c r="I6" s="243" t="s">
        <v>148</v>
      </c>
      <c r="J6" s="243"/>
      <c r="K6" s="243"/>
      <c r="L6" s="243"/>
      <c r="M6" s="243"/>
      <c r="O6" s="243" t="s">
        <v>149</v>
      </c>
      <c r="P6" s="243"/>
      <c r="Q6" s="243"/>
      <c r="R6" s="243"/>
      <c r="S6" s="243"/>
    </row>
    <row r="7" spans="1:19" ht="36.75" customHeight="1" x14ac:dyDescent="0.2">
      <c r="A7" s="243"/>
      <c r="C7" s="48" t="s">
        <v>177</v>
      </c>
      <c r="D7" s="2"/>
      <c r="E7" s="48" t="s">
        <v>178</v>
      </c>
      <c r="F7" s="2"/>
      <c r="G7" s="48" t="s">
        <v>179</v>
      </c>
      <c r="I7" s="73" t="s">
        <v>180</v>
      </c>
      <c r="J7" s="2"/>
      <c r="K7" s="48" t="s">
        <v>181</v>
      </c>
      <c r="L7" s="2"/>
      <c r="M7" s="48" t="s">
        <v>182</v>
      </c>
      <c r="O7" s="48" t="s">
        <v>180</v>
      </c>
      <c r="P7" s="2"/>
      <c r="Q7" s="48" t="s">
        <v>181</v>
      </c>
      <c r="R7" s="2"/>
      <c r="S7" s="48" t="s">
        <v>182</v>
      </c>
    </row>
    <row r="8" spans="1:19" ht="21.75" customHeight="1" x14ac:dyDescent="0.2">
      <c r="A8" s="52" t="s">
        <v>20</v>
      </c>
      <c r="C8" s="37" t="s">
        <v>183</v>
      </c>
      <c r="E8" s="56">
        <v>20000000</v>
      </c>
      <c r="G8" s="56">
        <v>82</v>
      </c>
      <c r="I8" s="142">
        <v>0</v>
      </c>
      <c r="J8" s="103"/>
      <c r="K8" s="196">
        <v>0</v>
      </c>
      <c r="L8" s="103"/>
      <c r="M8" s="143">
        <v>0</v>
      </c>
      <c r="O8" s="56">
        <v>1640000000</v>
      </c>
      <c r="Q8" s="56">
        <v>0</v>
      </c>
      <c r="S8" s="56">
        <v>1640000000</v>
      </c>
    </row>
    <row r="9" spans="1:19" ht="21.75" customHeight="1" x14ac:dyDescent="0.2">
      <c r="A9" s="52" t="s">
        <v>25</v>
      </c>
      <c r="C9" s="36" t="s">
        <v>184</v>
      </c>
      <c r="E9" s="56">
        <v>218115</v>
      </c>
      <c r="G9" s="56">
        <v>3000</v>
      </c>
      <c r="I9" s="142">
        <v>0</v>
      </c>
      <c r="J9" s="103"/>
      <c r="K9" s="196">
        <v>0</v>
      </c>
      <c r="L9" s="103"/>
      <c r="M9" s="143">
        <v>0</v>
      </c>
      <c r="O9" s="56">
        <v>654345000</v>
      </c>
      <c r="Q9" s="56">
        <v>0</v>
      </c>
      <c r="S9" s="56">
        <v>654345000</v>
      </c>
    </row>
    <row r="10" spans="1:19" ht="21.75" customHeight="1" x14ac:dyDescent="0.2">
      <c r="A10" s="52" t="s">
        <v>28</v>
      </c>
      <c r="C10" s="36" t="s">
        <v>7</v>
      </c>
      <c r="E10" s="56">
        <v>10210000</v>
      </c>
      <c r="G10" s="56">
        <v>370</v>
      </c>
      <c r="I10" s="142">
        <v>0</v>
      </c>
      <c r="J10" s="103"/>
      <c r="K10" s="196">
        <v>0</v>
      </c>
      <c r="L10" s="103"/>
      <c r="M10" s="143">
        <v>0</v>
      </c>
      <c r="O10" s="56">
        <v>3777700000</v>
      </c>
      <c r="Q10" s="56">
        <v>0</v>
      </c>
      <c r="S10" s="56">
        <v>3777700000</v>
      </c>
    </row>
    <row r="11" spans="1:19" ht="21.75" customHeight="1" x14ac:dyDescent="0.2">
      <c r="A11" s="52" t="s">
        <v>27</v>
      </c>
      <c r="C11" s="36" t="s">
        <v>185</v>
      </c>
      <c r="E11" s="56">
        <v>15000000</v>
      </c>
      <c r="G11" s="56">
        <v>255</v>
      </c>
      <c r="I11" s="142">
        <v>0</v>
      </c>
      <c r="J11" s="103"/>
      <c r="K11" s="196">
        <v>0</v>
      </c>
      <c r="L11" s="103"/>
      <c r="M11" s="143">
        <v>0</v>
      </c>
      <c r="O11" s="56">
        <v>3825000000</v>
      </c>
      <c r="Q11" s="56">
        <v>419817073</v>
      </c>
      <c r="S11" s="56">
        <v>3405182927</v>
      </c>
    </row>
    <row r="12" spans="1:19" ht="21.75" customHeight="1" x14ac:dyDescent="0.2">
      <c r="A12" s="52" t="s">
        <v>19</v>
      </c>
      <c r="C12" s="36" t="s">
        <v>185</v>
      </c>
      <c r="E12" s="56">
        <v>14152500</v>
      </c>
      <c r="G12" s="56">
        <v>60</v>
      </c>
      <c r="I12" s="142">
        <v>0</v>
      </c>
      <c r="J12" s="103"/>
      <c r="K12" s="196">
        <v>0</v>
      </c>
      <c r="L12" s="103"/>
      <c r="M12" s="143">
        <v>0</v>
      </c>
      <c r="O12" s="56">
        <v>849150000</v>
      </c>
      <c r="Q12" s="56">
        <v>0</v>
      </c>
      <c r="S12" s="56">
        <v>849150000</v>
      </c>
    </row>
    <row r="13" spans="1:19" ht="21.75" customHeight="1" x14ac:dyDescent="0.2">
      <c r="A13" s="52" t="s">
        <v>154</v>
      </c>
      <c r="C13" s="38" t="s">
        <v>186</v>
      </c>
      <c r="E13" s="56">
        <v>7000000</v>
      </c>
      <c r="G13" s="56">
        <v>1600</v>
      </c>
      <c r="I13" s="142">
        <v>0</v>
      </c>
      <c r="J13" s="103"/>
      <c r="K13" s="196">
        <v>0</v>
      </c>
      <c r="L13" s="103"/>
      <c r="M13" s="143">
        <v>0</v>
      </c>
      <c r="O13" s="56">
        <v>11200000000</v>
      </c>
      <c r="Q13" s="56">
        <v>0</v>
      </c>
      <c r="S13" s="56">
        <v>11200000000</v>
      </c>
    </row>
    <row r="14" spans="1:19" ht="21.75" customHeight="1" x14ac:dyDescent="0.2">
      <c r="A14" s="52" t="s">
        <v>21</v>
      </c>
      <c r="C14" s="38" t="s">
        <v>185</v>
      </c>
      <c r="E14" s="56">
        <v>5000000</v>
      </c>
      <c r="G14" s="56">
        <v>1810</v>
      </c>
      <c r="I14" s="142">
        <v>0</v>
      </c>
      <c r="J14" s="103"/>
      <c r="K14" s="196">
        <v>0</v>
      </c>
      <c r="L14" s="103"/>
      <c r="M14" s="143">
        <v>0</v>
      </c>
      <c r="O14" s="56">
        <v>9050000000</v>
      </c>
      <c r="Q14" s="56">
        <v>993292683</v>
      </c>
      <c r="S14" s="56">
        <v>8056707317</v>
      </c>
    </row>
    <row r="15" spans="1:19" ht="21.75" customHeight="1" thickBot="1" x14ac:dyDescent="0.25">
      <c r="A15" s="50"/>
      <c r="C15" s="55"/>
      <c r="E15" s="29">
        <f>SUM(E8:E14)</f>
        <v>71580615</v>
      </c>
      <c r="G15" s="29">
        <f>SUM(G8:G14)</f>
        <v>7177</v>
      </c>
      <c r="I15" s="150">
        <f>SUM(I8:I14)</f>
        <v>0</v>
      </c>
      <c r="J15" s="103"/>
      <c r="K15" s="150">
        <f>SUM(K8:K14)</f>
        <v>0</v>
      </c>
      <c r="L15" s="103"/>
      <c r="M15" s="149">
        <f>SUM(M8:M14)</f>
        <v>0</v>
      </c>
      <c r="O15" s="29">
        <f>SUM(O8:O14)</f>
        <v>30996195000</v>
      </c>
      <c r="Q15" s="29">
        <f>SUM(Q8:Q14)</f>
        <v>1413109756</v>
      </c>
      <c r="S15" s="29">
        <f>SUM(S8:S14)</f>
        <v>29583085244</v>
      </c>
    </row>
    <row r="19" spans="5:19" x14ac:dyDescent="0.2">
      <c r="E19" s="44"/>
      <c r="G19" s="44"/>
      <c r="I19" s="44"/>
      <c r="K19" s="44"/>
      <c r="M19" s="44"/>
      <c r="O19" s="44"/>
      <c r="Q19" s="44"/>
      <c r="S19" s="44"/>
    </row>
    <row r="20" spans="5:19" x14ac:dyDescent="0.2">
      <c r="J20" s="44"/>
    </row>
    <row r="21" spans="5:19" x14ac:dyDescent="0.2">
      <c r="E21" s="44"/>
      <c r="G21" s="44"/>
      <c r="I21" s="44"/>
      <c r="K21" s="44"/>
      <c r="M21" s="44"/>
      <c r="O21" s="44"/>
      <c r="Q21" s="44"/>
      <c r="S21" s="44"/>
    </row>
  </sheetData>
  <sheetProtection algorithmName="SHA-512" hashValue="/l89RqLNlB19PnbqF3VtjqLnrRtx84ss1kl7SSkOa2T/edtwT5nIZoCU2VhEkqYgiM9PoJ2FfE0HMv9VFolUcQ==" saltValue="biFbgEyczJ2CW4b5MnyGgQ==" spinCount="100000" sheet="1" objects="1" scenarios="1" selectLockedCells="1" autoFilter="0" selectUnlockedCells="1"/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59999389629810485"/>
    <pageSetUpPr fitToPage="1"/>
  </sheetPr>
  <dimension ref="A1:T29"/>
  <sheetViews>
    <sheetView rightToLeft="1" view="pageBreakPreview" zoomScale="86" zoomScaleNormal="100" zoomScaleSheetLayoutView="86" workbookViewId="0">
      <selection activeCell="H37" sqref="H37"/>
    </sheetView>
  </sheetViews>
  <sheetFormatPr defaultRowHeight="12.75" x14ac:dyDescent="0.2"/>
  <cols>
    <col min="1" max="1" width="28.42578125" bestFit="1" customWidth="1"/>
    <col min="2" max="2" width="0.7109375" customWidth="1"/>
    <col min="3" max="3" width="15.140625" customWidth="1"/>
    <col min="4" max="4" width="1.28515625" customWidth="1"/>
    <col min="5" max="5" width="10.140625" bestFit="1" customWidth="1"/>
    <col min="6" max="6" width="0.42578125" customWidth="1"/>
    <col min="7" max="7" width="0.5703125" hidden="1" customWidth="1"/>
    <col min="8" max="8" width="18.140625" bestFit="1" customWidth="1"/>
    <col min="9" max="9" width="1.28515625" customWidth="1"/>
    <col min="10" max="10" width="20" bestFit="1" customWidth="1"/>
    <col min="11" max="11" width="1.28515625" customWidth="1"/>
    <col min="12" max="12" width="10.28515625" bestFit="1" customWidth="1"/>
    <col min="13" max="13" width="1.28515625" customWidth="1"/>
    <col min="14" max="14" width="20" bestFit="1" customWidth="1"/>
    <col min="15" max="15" width="1.28515625" customWidth="1"/>
    <col min="16" max="16" width="22.28515625" bestFit="1" customWidth="1"/>
    <col min="17" max="17" width="1.28515625" customWidth="1"/>
    <col min="18" max="18" width="10.28515625" bestFit="1" customWidth="1"/>
    <col min="19" max="19" width="1.28515625" customWidth="1"/>
    <col min="20" max="20" width="22.28515625" bestFit="1" customWidth="1"/>
    <col min="21" max="21" width="0.28515625" customWidth="1"/>
  </cols>
  <sheetData>
    <row r="1" spans="1:20" ht="29.1" customHeight="1" x14ac:dyDescent="0.2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</row>
    <row r="2" spans="1:20" ht="21.75" customHeight="1" x14ac:dyDescent="0.2">
      <c r="A2" s="244" t="s">
        <v>129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0" ht="21.75" customHeight="1" x14ac:dyDescent="0.2">
      <c r="A3" s="244" t="s">
        <v>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0" ht="14.45" customHeight="1" x14ac:dyDescent="0.2"/>
    <row r="5" spans="1:20" ht="18" customHeight="1" x14ac:dyDescent="0.2">
      <c r="A5" s="267" t="s">
        <v>187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</row>
    <row r="6" spans="1:20" ht="14.45" customHeight="1" x14ac:dyDescent="0.2">
      <c r="A6" s="243" t="s">
        <v>132</v>
      </c>
      <c r="J6" s="243" t="s">
        <v>148</v>
      </c>
      <c r="K6" s="243"/>
      <c r="L6" s="243"/>
      <c r="M6" s="243"/>
      <c r="N6" s="243"/>
      <c r="P6" s="243" t="s">
        <v>149</v>
      </c>
      <c r="Q6" s="243"/>
      <c r="R6" s="243"/>
      <c r="S6" s="243"/>
      <c r="T6" s="243"/>
    </row>
    <row r="7" spans="1:20" ht="29.1" customHeight="1" x14ac:dyDescent="0.2">
      <c r="A7" s="243"/>
      <c r="C7" s="100" t="s">
        <v>188</v>
      </c>
      <c r="D7" s="100"/>
      <c r="E7" s="241" t="s">
        <v>65</v>
      </c>
      <c r="F7" s="241"/>
      <c r="H7" s="59" t="s">
        <v>189</v>
      </c>
      <c r="J7" s="48" t="s">
        <v>190</v>
      </c>
      <c r="K7" s="2"/>
      <c r="L7" s="48" t="s">
        <v>181</v>
      </c>
      <c r="M7" s="2"/>
      <c r="N7" s="48" t="s">
        <v>191</v>
      </c>
      <c r="P7" s="48" t="s">
        <v>190</v>
      </c>
      <c r="Q7" s="2"/>
      <c r="R7" s="48" t="s">
        <v>181</v>
      </c>
      <c r="S7" s="2"/>
      <c r="T7" s="48" t="s">
        <v>191</v>
      </c>
    </row>
    <row r="8" spans="1:20" ht="21.75" customHeight="1" x14ac:dyDescent="0.2">
      <c r="A8" s="53" t="s">
        <v>218</v>
      </c>
      <c r="C8" s="201" t="s">
        <v>225</v>
      </c>
      <c r="D8" s="201"/>
      <c r="E8" s="36" t="s">
        <v>220</v>
      </c>
      <c r="F8" s="2"/>
      <c r="H8" s="56">
        <v>23</v>
      </c>
      <c r="J8" s="56">
        <v>12547515937</v>
      </c>
      <c r="L8" s="54" t="s">
        <v>201</v>
      </c>
      <c r="N8" s="56">
        <v>12547515937</v>
      </c>
      <c r="P8" s="56">
        <v>12547515937</v>
      </c>
      <c r="R8" s="54" t="s">
        <v>201</v>
      </c>
      <c r="T8" s="56">
        <v>12547515937</v>
      </c>
    </row>
    <row r="9" spans="1:20" ht="21.75" customHeight="1" x14ac:dyDescent="0.2">
      <c r="A9" s="53" t="s">
        <v>99</v>
      </c>
      <c r="C9" s="201" t="s">
        <v>225</v>
      </c>
      <c r="D9" s="201"/>
      <c r="E9" s="36" t="s">
        <v>101</v>
      </c>
      <c r="H9" s="56">
        <v>23</v>
      </c>
      <c r="J9" s="56">
        <v>9835756932</v>
      </c>
      <c r="L9" s="51" t="s">
        <v>201</v>
      </c>
      <c r="N9" s="56">
        <v>9835756932</v>
      </c>
      <c r="P9" s="56">
        <v>48736331703</v>
      </c>
      <c r="R9" s="51" t="s">
        <v>201</v>
      </c>
      <c r="T9" s="56">
        <v>48736331703</v>
      </c>
    </row>
    <row r="10" spans="1:20" ht="21.75" customHeight="1" x14ac:dyDescent="0.2">
      <c r="A10" s="53" t="s">
        <v>105</v>
      </c>
      <c r="C10" s="201" t="s">
        <v>225</v>
      </c>
      <c r="D10" s="201"/>
      <c r="E10" s="36" t="s">
        <v>107</v>
      </c>
      <c r="H10" s="56">
        <v>23</v>
      </c>
      <c r="J10" s="56">
        <v>19191604732</v>
      </c>
      <c r="L10" s="51" t="s">
        <v>201</v>
      </c>
      <c r="N10" s="56">
        <v>19191604732</v>
      </c>
      <c r="P10" s="56">
        <v>81915004779</v>
      </c>
      <c r="R10" s="51" t="s">
        <v>201</v>
      </c>
      <c r="T10" s="56">
        <v>81915004779</v>
      </c>
    </row>
    <row r="11" spans="1:20" ht="21.75" customHeight="1" x14ac:dyDescent="0.2">
      <c r="A11" s="53" t="s">
        <v>162</v>
      </c>
      <c r="C11" s="201" t="s">
        <v>225</v>
      </c>
      <c r="D11" s="201"/>
      <c r="E11" s="36" t="s">
        <v>192</v>
      </c>
      <c r="H11" s="56">
        <v>23</v>
      </c>
      <c r="J11" s="56">
        <v>0</v>
      </c>
      <c r="L11" s="51" t="s">
        <v>201</v>
      </c>
      <c r="N11" s="56">
        <v>0</v>
      </c>
      <c r="P11" s="56">
        <v>6670374537</v>
      </c>
      <c r="R11" s="51" t="s">
        <v>201</v>
      </c>
      <c r="T11" s="56">
        <v>6670374537</v>
      </c>
    </row>
    <row r="12" spans="1:20" ht="21.75" customHeight="1" x14ac:dyDescent="0.2">
      <c r="A12" s="53" t="s">
        <v>96</v>
      </c>
      <c r="C12" s="201" t="s">
        <v>225</v>
      </c>
      <c r="D12" s="201"/>
      <c r="E12" s="36" t="s">
        <v>98</v>
      </c>
      <c r="H12" s="56">
        <v>23</v>
      </c>
      <c r="J12" s="56">
        <v>33801112633</v>
      </c>
      <c r="L12" s="51" t="s">
        <v>201</v>
      </c>
      <c r="N12" s="56">
        <v>33801112633</v>
      </c>
      <c r="P12" s="56">
        <v>256621550599</v>
      </c>
      <c r="R12" s="51" t="s">
        <v>201</v>
      </c>
      <c r="T12" s="56">
        <v>256621550599</v>
      </c>
    </row>
    <row r="13" spans="1:20" ht="21.75" customHeight="1" x14ac:dyDescent="0.2">
      <c r="A13" s="53" t="s">
        <v>102</v>
      </c>
      <c r="C13" s="201" t="s">
        <v>225</v>
      </c>
      <c r="D13" s="201"/>
      <c r="E13" s="36" t="s">
        <v>104</v>
      </c>
      <c r="H13" s="56">
        <v>20.5</v>
      </c>
      <c r="J13" s="56">
        <v>34212375585</v>
      </c>
      <c r="L13" s="51" t="s">
        <v>201</v>
      </c>
      <c r="N13" s="56">
        <v>34212375585</v>
      </c>
      <c r="P13" s="56">
        <v>251077263284</v>
      </c>
      <c r="R13" s="51" t="s">
        <v>201</v>
      </c>
      <c r="T13" s="56">
        <v>251077263284</v>
      </c>
    </row>
    <row r="14" spans="1:20" ht="21.75" customHeight="1" x14ac:dyDescent="0.2">
      <c r="A14" s="53" t="s">
        <v>114</v>
      </c>
      <c r="C14" s="201" t="s">
        <v>225</v>
      </c>
      <c r="D14" s="201"/>
      <c r="E14" s="36" t="s">
        <v>116</v>
      </c>
      <c r="H14" s="56">
        <v>18</v>
      </c>
      <c r="J14" s="56">
        <v>312034648</v>
      </c>
      <c r="L14" s="51" t="s">
        <v>201</v>
      </c>
      <c r="N14" s="56">
        <v>312034648</v>
      </c>
      <c r="P14" s="56">
        <v>2126378747</v>
      </c>
      <c r="R14" s="51" t="s">
        <v>201</v>
      </c>
      <c r="T14" s="56">
        <v>2126378747</v>
      </c>
    </row>
    <row r="15" spans="1:20" ht="21.75" customHeight="1" x14ac:dyDescent="0.2">
      <c r="A15" s="53" t="s">
        <v>163</v>
      </c>
      <c r="C15" s="201" t="s">
        <v>225</v>
      </c>
      <c r="D15" s="201"/>
      <c r="E15" s="36" t="s">
        <v>193</v>
      </c>
      <c r="H15" s="56">
        <v>17</v>
      </c>
      <c r="J15" s="56">
        <v>0</v>
      </c>
      <c r="L15" s="51" t="s">
        <v>201</v>
      </c>
      <c r="N15" s="56">
        <v>0</v>
      </c>
      <c r="P15" s="56">
        <v>12161930498</v>
      </c>
      <c r="R15" s="51" t="s">
        <v>201</v>
      </c>
      <c r="T15" s="56">
        <v>12161930498</v>
      </c>
    </row>
    <row r="16" spans="1:20" ht="21.75" customHeight="1" x14ac:dyDescent="0.2">
      <c r="A16" s="53" t="s">
        <v>111</v>
      </c>
      <c r="C16" s="201" t="s">
        <v>225</v>
      </c>
      <c r="D16" s="201"/>
      <c r="E16" s="36" t="s">
        <v>113</v>
      </c>
      <c r="H16" s="56">
        <v>18</v>
      </c>
      <c r="J16" s="56">
        <v>15310226</v>
      </c>
      <c r="L16" s="51" t="s">
        <v>201</v>
      </c>
      <c r="N16" s="56">
        <v>15310226</v>
      </c>
      <c r="P16" s="56">
        <v>106004959</v>
      </c>
      <c r="R16" s="51" t="s">
        <v>201</v>
      </c>
      <c r="T16" s="56">
        <v>106004959</v>
      </c>
    </row>
    <row r="17" spans="1:20" ht="21.75" customHeight="1" x14ac:dyDescent="0.2">
      <c r="A17" s="53" t="s">
        <v>108</v>
      </c>
      <c r="C17" s="201" t="s">
        <v>225</v>
      </c>
      <c r="D17" s="201"/>
      <c r="E17" s="36" t="s">
        <v>110</v>
      </c>
      <c r="H17" s="56">
        <v>18</v>
      </c>
      <c r="J17" s="56">
        <v>25735795625</v>
      </c>
      <c r="L17" s="51" t="s">
        <v>201</v>
      </c>
      <c r="N17" s="56">
        <v>25735795625</v>
      </c>
      <c r="P17" s="56">
        <v>191732296875</v>
      </c>
      <c r="R17" s="51" t="s">
        <v>201</v>
      </c>
      <c r="T17" s="56">
        <v>191732296875</v>
      </c>
    </row>
    <row r="18" spans="1:20" ht="21.75" customHeight="1" x14ac:dyDescent="0.2">
      <c r="A18" s="53" t="s">
        <v>93</v>
      </c>
      <c r="C18" s="201" t="s">
        <v>225</v>
      </c>
      <c r="D18" s="201"/>
      <c r="E18" s="36" t="s">
        <v>95</v>
      </c>
      <c r="H18" s="56">
        <v>18</v>
      </c>
      <c r="J18" s="56">
        <v>53411220989</v>
      </c>
      <c r="L18" s="51" t="s">
        <v>201</v>
      </c>
      <c r="N18" s="56">
        <v>53411220989</v>
      </c>
      <c r="P18" s="56">
        <v>296352479131</v>
      </c>
      <c r="R18" s="51" t="s">
        <v>201</v>
      </c>
      <c r="T18" s="56">
        <v>296352479131</v>
      </c>
    </row>
    <row r="19" spans="1:20" ht="19.5" x14ac:dyDescent="0.2">
      <c r="A19" s="88" t="s">
        <v>91</v>
      </c>
      <c r="C19" s="201" t="s">
        <v>225</v>
      </c>
      <c r="D19" s="201"/>
      <c r="E19" s="36" t="s">
        <v>40</v>
      </c>
      <c r="H19" s="89">
        <v>16</v>
      </c>
      <c r="J19" s="89">
        <v>6036221724</v>
      </c>
      <c r="L19" s="87" t="s">
        <v>201</v>
      </c>
      <c r="N19" s="89">
        <v>6036221724</v>
      </c>
      <c r="P19" s="89">
        <v>124635581467</v>
      </c>
      <c r="R19" s="87" t="s">
        <v>201</v>
      </c>
      <c r="T19" s="89">
        <v>124635581467</v>
      </c>
    </row>
    <row r="20" spans="1:20" ht="21.75" customHeight="1" thickBot="1" x14ac:dyDescent="0.25">
      <c r="C20" s="55"/>
      <c r="D20" s="97"/>
      <c r="E20" s="55"/>
      <c r="H20" s="55"/>
      <c r="J20" s="153">
        <f>SUM(J8:J19)</f>
        <v>195098949031</v>
      </c>
      <c r="K20" s="112"/>
      <c r="L20" s="202">
        <f>SUM(L8:L19)</f>
        <v>0</v>
      </c>
      <c r="M20" s="112"/>
      <c r="N20" s="153">
        <f>SUM(N8:N19)</f>
        <v>195098949031</v>
      </c>
      <c r="O20" s="112"/>
      <c r="P20" s="153">
        <f>SUM(P8:P19)</f>
        <v>1284682712516</v>
      </c>
      <c r="Q20" s="112"/>
      <c r="R20" s="202">
        <f>SUM(R8:R19)</f>
        <v>0</v>
      </c>
      <c r="S20" s="112"/>
      <c r="T20" s="153">
        <f>SUM(T8:T19)</f>
        <v>1284682712516</v>
      </c>
    </row>
    <row r="21" spans="1:20" ht="21.75" thickTop="1" x14ac:dyDescent="0.2">
      <c r="A21" s="50"/>
      <c r="L21" s="44"/>
    </row>
    <row r="22" spans="1:20" x14ac:dyDescent="0.2">
      <c r="J22" s="44"/>
      <c r="N22" s="44"/>
      <c r="P22" s="44"/>
      <c r="T22" s="44"/>
    </row>
    <row r="23" spans="1:20" x14ac:dyDescent="0.2"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1:20" x14ac:dyDescent="0.2">
      <c r="N24" s="44"/>
    </row>
    <row r="25" spans="1:20" x14ac:dyDescent="0.2">
      <c r="J25" s="44"/>
      <c r="N25" s="44"/>
      <c r="P25" s="44"/>
      <c r="T25" s="44"/>
    </row>
    <row r="27" spans="1:20" x14ac:dyDescent="0.2">
      <c r="J27" s="44"/>
      <c r="L27" s="44"/>
      <c r="N27" s="44"/>
      <c r="P27" s="44"/>
      <c r="T27" s="44"/>
    </row>
    <row r="29" spans="1:20" x14ac:dyDescent="0.2">
      <c r="J29" s="44"/>
      <c r="N29" s="44"/>
      <c r="P29" s="44"/>
      <c r="R29" s="44"/>
      <c r="T29" s="44"/>
    </row>
  </sheetData>
  <sheetProtection algorithmName="SHA-512" hashValue="QG3Ofgm8feqxnkh5JqSYtPJJzBwsbqAr+gG72q4q0Qpkw8ioJuqlwKrOnDHw1XOiUb60U0r2NZwcc34ar4NR/A==" saltValue="xlpl43ayWgYInaVHjK71vw==" spinCount="100000" sheet="1" objects="1" scenarios="1" selectLockedCells="1" autoFilter="0" selectUnlockedCells="1"/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  <pageSetUpPr fitToPage="1"/>
  </sheetPr>
  <dimension ref="A1:M18"/>
  <sheetViews>
    <sheetView rightToLeft="1" view="pageBreakPreview" zoomScale="115" zoomScaleNormal="100" zoomScaleSheetLayoutView="115" workbookViewId="0">
      <selection activeCell="G18" sqref="G18"/>
    </sheetView>
  </sheetViews>
  <sheetFormatPr defaultRowHeight="12.75" x14ac:dyDescent="0.2"/>
  <cols>
    <col min="1" max="1" width="13" bestFit="1" customWidth="1"/>
    <col min="2" max="2" width="1.28515625" customWidth="1"/>
    <col min="3" max="3" width="21.140625" bestFit="1" customWidth="1"/>
    <col min="4" max="4" width="1.28515625" customWidth="1"/>
    <col min="5" max="5" width="18.85546875" bestFit="1" customWidth="1"/>
    <col min="6" max="6" width="1.28515625" customWidth="1"/>
    <col min="7" max="7" width="20.42578125" bestFit="1" customWidth="1"/>
    <col min="8" max="8" width="1.28515625" customWidth="1"/>
    <col min="9" max="9" width="21.140625" bestFit="1" customWidth="1"/>
    <col min="10" max="10" width="1.28515625" customWidth="1"/>
    <col min="11" max="11" width="18.28515625" bestFit="1" customWidth="1"/>
    <col min="12" max="12" width="1.28515625" customWidth="1"/>
    <col min="13" max="13" width="20.85546875" bestFit="1" customWidth="1"/>
    <col min="14" max="14" width="0.28515625" customWidth="1"/>
  </cols>
  <sheetData>
    <row r="1" spans="1:13" ht="25.5" x14ac:dyDescent="0.2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25.5" x14ac:dyDescent="0.2">
      <c r="A2" s="233" t="s">
        <v>129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13" ht="25.5" x14ac:dyDescent="0.2">
      <c r="A3" s="233" t="str">
        <f>'صورت وضعیت'!B6</f>
        <v>برای ماه منتهی به 1403/06/31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5" spans="1:13" ht="25.5" x14ac:dyDescent="0.2">
      <c r="A5" s="267" t="s">
        <v>194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6" spans="1:13" ht="21" x14ac:dyDescent="0.2">
      <c r="A6" s="254" t="s">
        <v>132</v>
      </c>
      <c r="C6" s="254" t="s">
        <v>148</v>
      </c>
      <c r="D6" s="254"/>
      <c r="E6" s="254"/>
      <c r="F6" s="254"/>
      <c r="G6" s="254"/>
      <c r="I6" s="254" t="s">
        <v>149</v>
      </c>
      <c r="J6" s="254"/>
      <c r="K6" s="254"/>
      <c r="L6" s="254"/>
      <c r="M6" s="254"/>
    </row>
    <row r="7" spans="1:13" ht="21" x14ac:dyDescent="0.2">
      <c r="A7" s="254"/>
      <c r="C7" s="4" t="s">
        <v>190</v>
      </c>
      <c r="D7" s="2"/>
      <c r="E7" s="4" t="s">
        <v>181</v>
      </c>
      <c r="F7" s="2"/>
      <c r="G7" s="4" t="s">
        <v>191</v>
      </c>
      <c r="I7" s="4" t="s">
        <v>190</v>
      </c>
      <c r="J7" s="2"/>
      <c r="K7" s="4" t="s">
        <v>181</v>
      </c>
      <c r="L7" s="2"/>
      <c r="M7" s="4" t="s">
        <v>191</v>
      </c>
    </row>
    <row r="8" spans="1:13" ht="19.5" x14ac:dyDescent="0.2">
      <c r="A8" s="60" t="s">
        <v>205</v>
      </c>
      <c r="B8" s="74"/>
      <c r="C8" s="164">
        <v>90475888869</v>
      </c>
      <c r="D8" s="203"/>
      <c r="E8" s="204">
        <v>121944380</v>
      </c>
      <c r="F8" s="203"/>
      <c r="G8" s="164">
        <v>90353944489</v>
      </c>
      <c r="H8" s="203"/>
      <c r="I8" s="164">
        <v>281108644845</v>
      </c>
      <c r="J8" s="203"/>
      <c r="K8" s="165">
        <v>496662798</v>
      </c>
      <c r="L8" s="203"/>
      <c r="M8" s="163">
        <v>280611982047</v>
      </c>
    </row>
    <row r="9" spans="1:13" ht="19.5" x14ac:dyDescent="0.2">
      <c r="A9" s="60" t="s">
        <v>203</v>
      </c>
      <c r="B9" s="74"/>
      <c r="C9" s="164">
        <v>76254549809</v>
      </c>
      <c r="D9" s="203"/>
      <c r="E9" s="165">
        <v>470797365</v>
      </c>
      <c r="F9" s="203"/>
      <c r="G9" s="164">
        <v>75783752444</v>
      </c>
      <c r="H9" s="203"/>
      <c r="I9" s="164">
        <v>237336477721</v>
      </c>
      <c r="J9" s="203"/>
      <c r="K9" s="165">
        <v>475693580</v>
      </c>
      <c r="L9" s="203"/>
      <c r="M9" s="164">
        <v>236860784141</v>
      </c>
    </row>
    <row r="10" spans="1:13" ht="19.5" x14ac:dyDescent="0.2">
      <c r="A10" s="102" t="s">
        <v>204</v>
      </c>
      <c r="B10" s="74"/>
      <c r="C10" s="164">
        <v>29430</v>
      </c>
      <c r="D10" s="203"/>
      <c r="E10" s="165">
        <v>0</v>
      </c>
      <c r="F10" s="203"/>
      <c r="G10" s="164">
        <v>29430</v>
      </c>
      <c r="H10" s="203"/>
      <c r="I10" s="164">
        <v>170917</v>
      </c>
      <c r="J10" s="203"/>
      <c r="K10" s="165">
        <v>0</v>
      </c>
      <c r="L10" s="203"/>
      <c r="M10" s="164">
        <v>170917</v>
      </c>
    </row>
    <row r="11" spans="1:13" ht="19.5" x14ac:dyDescent="0.2">
      <c r="A11" s="102" t="s">
        <v>206</v>
      </c>
      <c r="B11" s="74"/>
      <c r="C11" s="164">
        <v>74614222329</v>
      </c>
      <c r="D11" s="203"/>
      <c r="E11" s="165">
        <v>591369901</v>
      </c>
      <c r="F11" s="203"/>
      <c r="G11" s="164">
        <v>74022852428</v>
      </c>
      <c r="H11" s="203"/>
      <c r="I11" s="164">
        <v>95063097452</v>
      </c>
      <c r="J11" s="203"/>
      <c r="K11" s="165">
        <v>696811431</v>
      </c>
      <c r="L11" s="203"/>
      <c r="M11" s="164">
        <v>94366286021</v>
      </c>
    </row>
    <row r="12" spans="1:13" ht="19.5" x14ac:dyDescent="0.2">
      <c r="A12" s="60" t="s">
        <v>223</v>
      </c>
      <c r="B12" s="74"/>
      <c r="C12" s="164">
        <v>8606557365</v>
      </c>
      <c r="D12" s="203"/>
      <c r="E12" s="204">
        <v>69972011</v>
      </c>
      <c r="F12" s="203"/>
      <c r="G12" s="164">
        <v>8536585354</v>
      </c>
      <c r="H12" s="203"/>
      <c r="I12" s="164">
        <v>8606557365</v>
      </c>
      <c r="J12" s="203"/>
      <c r="K12" s="165">
        <v>69972011</v>
      </c>
      <c r="L12" s="203"/>
      <c r="M12" s="164">
        <v>8536585354</v>
      </c>
    </row>
    <row r="13" spans="1:13" ht="19.5" x14ac:dyDescent="0.2">
      <c r="A13" s="60" t="s">
        <v>207</v>
      </c>
      <c r="B13" s="74"/>
      <c r="C13" s="164">
        <v>6293</v>
      </c>
      <c r="D13" s="203"/>
      <c r="E13" s="165">
        <v>0</v>
      </c>
      <c r="F13" s="203"/>
      <c r="G13" s="164">
        <v>6293</v>
      </c>
      <c r="H13" s="203"/>
      <c r="I13" s="164">
        <v>49146</v>
      </c>
      <c r="J13" s="203"/>
      <c r="K13" s="165">
        <v>0</v>
      </c>
      <c r="L13" s="203"/>
      <c r="M13" s="165">
        <v>49146</v>
      </c>
    </row>
    <row r="14" spans="1:13" ht="19.5" x14ac:dyDescent="0.2">
      <c r="A14" s="60" t="s">
        <v>224</v>
      </c>
      <c r="B14" s="74"/>
      <c r="C14" s="164">
        <v>3473</v>
      </c>
      <c r="D14" s="203"/>
      <c r="E14" s="165">
        <v>0</v>
      </c>
      <c r="F14" s="203"/>
      <c r="G14" s="164">
        <v>3473</v>
      </c>
      <c r="H14" s="203"/>
      <c r="I14" s="164">
        <v>6393459769</v>
      </c>
      <c r="J14" s="203"/>
      <c r="K14" s="205">
        <v>0</v>
      </c>
      <c r="L14" s="203"/>
      <c r="M14" s="165">
        <v>6393459769</v>
      </c>
    </row>
    <row r="15" spans="1:13" ht="21.75" thickBot="1" x14ac:dyDescent="0.25">
      <c r="A15" s="75"/>
      <c r="B15" s="74"/>
      <c r="C15" s="206">
        <f>SUM(C8:C14)</f>
        <v>249951257568</v>
      </c>
      <c r="D15" s="203"/>
      <c r="E15" s="206">
        <f>SUM(E8:E14)</f>
        <v>1254083657</v>
      </c>
      <c r="F15" s="203"/>
      <c r="G15" s="206">
        <f>SUM(G8:G14)</f>
        <v>248697173911</v>
      </c>
      <c r="H15" s="203"/>
      <c r="I15" s="206">
        <f>SUM(I8:I14)</f>
        <v>628508457215</v>
      </c>
      <c r="J15" s="203"/>
      <c r="K15" s="206">
        <f>SUM(K8:K14)</f>
        <v>1739139820</v>
      </c>
      <c r="L15" s="203"/>
      <c r="M15" s="206">
        <f>SUM(M8:M14)</f>
        <v>626769317395</v>
      </c>
    </row>
    <row r="16" spans="1:13" ht="13.5" thickTop="1" x14ac:dyDescent="0.2"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</row>
    <row r="18" spans="3:13" x14ac:dyDescent="0.2">
      <c r="C18" s="44"/>
      <c r="E18" s="44"/>
      <c r="G18" s="44"/>
      <c r="I18" s="44"/>
      <c r="K18" s="44"/>
      <c r="M18" s="44"/>
    </row>
  </sheetData>
  <sheetProtection algorithmName="SHA-512" hashValue="aAPlEm7GdSj1wG5fTb0e6XSS6M6jyzVTy4MybziMD/nj5kRM0/G2QN+tmvOu5VtAacDlIqwd2u6Ah731CAnq+A==" saltValue="7BrY6p9XgUliD7mxxNV5uw==" spinCount="100000" sheet="1" objects="1" scenarios="1" selectLockedCells="1" autoFilter="0" selectUnlockedCells="1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39997558519241921"/>
    <pageSetUpPr fitToPage="1"/>
  </sheetPr>
  <dimension ref="A1:R22"/>
  <sheetViews>
    <sheetView rightToLeft="1" view="pageBreakPreview" topLeftCell="A19" zoomScale="115" zoomScaleNormal="100" zoomScaleSheetLayoutView="115" workbookViewId="0">
      <selection activeCell="C23" sqref="C23"/>
    </sheetView>
  </sheetViews>
  <sheetFormatPr defaultRowHeight="12.75" x14ac:dyDescent="0.2"/>
  <cols>
    <col min="1" max="1" width="30.28515625" customWidth="1"/>
    <col min="2" max="2" width="1.28515625" customWidth="1"/>
    <col min="3" max="3" width="10.42578125" customWidth="1"/>
    <col min="4" max="4" width="1.28515625" customWidth="1"/>
    <col min="5" max="5" width="19" bestFit="1" customWidth="1"/>
    <col min="6" max="6" width="1.28515625" customWidth="1"/>
    <col min="7" max="7" width="19.140625" bestFit="1" customWidth="1"/>
    <col min="8" max="8" width="1.28515625" customWidth="1"/>
    <col min="9" max="9" width="20.7109375" bestFit="1" customWidth="1"/>
    <col min="10" max="10" width="1.28515625" customWidth="1"/>
    <col min="11" max="11" width="11.7109375" customWidth="1"/>
    <col min="12" max="12" width="1.28515625" customWidth="1"/>
    <col min="13" max="13" width="18" customWidth="1"/>
    <col min="14" max="14" width="1.28515625" customWidth="1"/>
    <col min="15" max="15" width="17.85546875" customWidth="1"/>
    <col min="16" max="16" width="1.28515625" customWidth="1"/>
    <col min="17" max="17" width="21.85546875" bestFit="1" customWidth="1"/>
    <col min="18" max="18" width="1.28515625" customWidth="1"/>
    <col min="19" max="19" width="4.5703125" customWidth="1"/>
  </cols>
  <sheetData>
    <row r="1" spans="1:18" ht="29.1" customHeight="1" x14ac:dyDescent="0.25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77"/>
    </row>
    <row r="2" spans="1:18" ht="21.75" customHeight="1" x14ac:dyDescent="0.2">
      <c r="A2" s="244" t="s">
        <v>129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</row>
    <row r="3" spans="1:18" ht="21.75" customHeight="1" x14ac:dyDescent="0.2">
      <c r="A3" s="244" t="str">
        <f>'صورت وضعیت'!B6</f>
        <v>برای ماه منتهی به 1403/06/31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</row>
    <row r="4" spans="1:18" ht="14.45" customHeight="1" x14ac:dyDescent="0.2"/>
    <row r="5" spans="1:18" ht="20.25" customHeight="1" x14ac:dyDescent="0.2">
      <c r="A5" s="256" t="s">
        <v>195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</row>
    <row r="6" spans="1:18" ht="14.45" customHeight="1" x14ac:dyDescent="0.2">
      <c r="A6" s="243" t="s">
        <v>132</v>
      </c>
      <c r="C6" s="254" t="s">
        <v>148</v>
      </c>
      <c r="D6" s="254"/>
      <c r="E6" s="254"/>
      <c r="F6" s="254"/>
      <c r="G6" s="254"/>
      <c r="H6" s="254"/>
      <c r="I6" s="254"/>
      <c r="K6" s="254" t="s">
        <v>149</v>
      </c>
      <c r="L6" s="254"/>
      <c r="M6" s="254"/>
      <c r="N6" s="254"/>
      <c r="O6" s="254"/>
      <c r="P6" s="254"/>
      <c r="Q6" s="254"/>
      <c r="R6" s="254"/>
    </row>
    <row r="7" spans="1:18" ht="38.25" customHeight="1" x14ac:dyDescent="0.2">
      <c r="A7" s="243"/>
      <c r="C7" s="48" t="s">
        <v>13</v>
      </c>
      <c r="D7" s="2"/>
      <c r="E7" s="48" t="s">
        <v>196</v>
      </c>
      <c r="F7" s="2"/>
      <c r="G7" s="48" t="s">
        <v>197</v>
      </c>
      <c r="H7" s="2"/>
      <c r="I7" s="48" t="s">
        <v>198</v>
      </c>
      <c r="K7" s="48" t="s">
        <v>13</v>
      </c>
      <c r="L7" s="2"/>
      <c r="M7" s="48" t="s">
        <v>196</v>
      </c>
      <c r="N7" s="2"/>
      <c r="O7" s="48" t="s">
        <v>197</v>
      </c>
      <c r="P7" s="2"/>
      <c r="Q7" s="268" t="s">
        <v>198</v>
      </c>
      <c r="R7" s="268"/>
    </row>
    <row r="8" spans="1:18" ht="21.75" customHeight="1" x14ac:dyDescent="0.2">
      <c r="A8" s="53" t="s">
        <v>57</v>
      </c>
      <c r="C8" s="56">
        <v>2000000</v>
      </c>
      <c r="E8" s="56">
        <v>21374853087</v>
      </c>
      <c r="G8" s="56">
        <v>20023200000</v>
      </c>
      <c r="I8" s="56">
        <v>1351653087</v>
      </c>
      <c r="K8" s="56">
        <v>2500000</v>
      </c>
      <c r="M8" s="56">
        <v>26593671877</v>
      </c>
      <c r="O8" s="58">
        <v>25029000000</v>
      </c>
      <c r="Q8" s="208">
        <v>1564671877</v>
      </c>
      <c r="R8" s="208"/>
    </row>
    <row r="9" spans="1:18" ht="21.75" customHeight="1" x14ac:dyDescent="0.2">
      <c r="A9" s="53" t="s">
        <v>29</v>
      </c>
      <c r="C9" s="56">
        <v>1</v>
      </c>
      <c r="E9" s="56">
        <v>1</v>
      </c>
      <c r="G9" s="56">
        <v>53861605200</v>
      </c>
      <c r="I9" s="56">
        <v>-53861605199</v>
      </c>
      <c r="K9" s="56">
        <v>1</v>
      </c>
      <c r="M9" s="56">
        <v>1</v>
      </c>
      <c r="O9" s="56">
        <v>53861605200</v>
      </c>
      <c r="Q9" s="208">
        <v>-53861605199</v>
      </c>
      <c r="R9" s="208"/>
    </row>
    <row r="10" spans="1:18" ht="21.75" customHeight="1" x14ac:dyDescent="0.2">
      <c r="A10" s="53" t="s">
        <v>154</v>
      </c>
      <c r="C10" s="56">
        <v>0</v>
      </c>
      <c r="E10" s="56">
        <v>0</v>
      </c>
      <c r="G10" s="56">
        <v>0</v>
      </c>
      <c r="I10" s="56">
        <v>0</v>
      </c>
      <c r="K10" s="56">
        <v>7000000</v>
      </c>
      <c r="M10" s="56">
        <v>94595510834</v>
      </c>
      <c r="O10" s="56">
        <v>90597717000</v>
      </c>
      <c r="Q10" s="208">
        <v>3997793834</v>
      </c>
      <c r="R10" s="208"/>
    </row>
    <row r="11" spans="1:18" ht="21.75" customHeight="1" x14ac:dyDescent="0.2">
      <c r="A11" s="94" t="s">
        <v>28</v>
      </c>
      <c r="C11" s="98">
        <v>0</v>
      </c>
      <c r="E11" s="98">
        <v>0</v>
      </c>
      <c r="G11" s="98">
        <v>0</v>
      </c>
      <c r="I11" s="98">
        <v>0</v>
      </c>
      <c r="K11" s="98">
        <v>3410691</v>
      </c>
      <c r="M11" s="98">
        <v>26794687735</v>
      </c>
      <c r="O11" s="98">
        <v>18959102216</v>
      </c>
      <c r="Q11" s="147">
        <v>7835585519</v>
      </c>
      <c r="R11" s="147"/>
    </row>
    <row r="12" spans="1:18" ht="21.75" customHeight="1" x14ac:dyDescent="0.2">
      <c r="A12" s="94" t="s">
        <v>60</v>
      </c>
      <c r="C12" s="98">
        <v>0</v>
      </c>
      <c r="E12" s="98">
        <v>0</v>
      </c>
      <c r="G12" s="98">
        <v>0</v>
      </c>
      <c r="I12" s="98">
        <v>0</v>
      </c>
      <c r="K12" s="98">
        <v>1503331</v>
      </c>
      <c r="M12" s="98">
        <v>15540333568</v>
      </c>
      <c r="O12" s="98">
        <v>15050748640</v>
      </c>
      <c r="Q12" s="147">
        <v>489584928</v>
      </c>
      <c r="R12" s="147"/>
    </row>
    <row r="13" spans="1:18" ht="21.75" customHeight="1" x14ac:dyDescent="0.2">
      <c r="A13" s="94" t="s">
        <v>59</v>
      </c>
      <c r="C13" s="98">
        <v>0</v>
      </c>
      <c r="E13" s="98">
        <v>0</v>
      </c>
      <c r="G13" s="98">
        <v>0</v>
      </c>
      <c r="I13" s="98">
        <v>0</v>
      </c>
      <c r="K13" s="98">
        <v>907358</v>
      </c>
      <c r="M13" s="98">
        <v>14494363892</v>
      </c>
      <c r="O13" s="98">
        <v>11963659308</v>
      </c>
      <c r="Q13" s="147">
        <v>2530704584</v>
      </c>
      <c r="R13" s="147"/>
    </row>
    <row r="14" spans="1:18" ht="21.75" customHeight="1" x14ac:dyDescent="0.2">
      <c r="A14" s="94" t="s">
        <v>26</v>
      </c>
      <c r="C14" s="98">
        <v>0</v>
      </c>
      <c r="E14" s="98">
        <v>0</v>
      </c>
      <c r="G14" s="98">
        <v>0</v>
      </c>
      <c r="I14" s="98">
        <v>0</v>
      </c>
      <c r="K14" s="98">
        <v>1</v>
      </c>
      <c r="M14" s="98">
        <v>1</v>
      </c>
      <c r="O14" s="98">
        <v>7273</v>
      </c>
      <c r="Q14" s="147">
        <v>-7272</v>
      </c>
      <c r="R14" s="147"/>
    </row>
    <row r="15" spans="1:18" ht="21.75" customHeight="1" x14ac:dyDescent="0.2">
      <c r="A15" s="53" t="s">
        <v>58</v>
      </c>
      <c r="C15" s="56">
        <v>0</v>
      </c>
      <c r="E15" s="56">
        <v>0</v>
      </c>
      <c r="G15" s="56">
        <v>0</v>
      </c>
      <c r="I15" s="56">
        <v>0</v>
      </c>
      <c r="K15" s="56">
        <v>393087</v>
      </c>
      <c r="M15" s="56">
        <v>117693715427</v>
      </c>
      <c r="O15" s="56">
        <v>114375128435</v>
      </c>
      <c r="Q15" s="208">
        <v>3318586992</v>
      </c>
      <c r="R15" s="208"/>
    </row>
    <row r="16" spans="1:18" ht="21.75" customHeight="1" x14ac:dyDescent="0.2">
      <c r="A16" s="53" t="s">
        <v>91</v>
      </c>
      <c r="C16" s="56">
        <v>1386965</v>
      </c>
      <c r="E16" s="56">
        <v>1386965000000</v>
      </c>
      <c r="G16" s="56">
        <v>1316924480970</v>
      </c>
      <c r="I16" s="56">
        <v>70040519030</v>
      </c>
      <c r="K16" s="56">
        <v>1386965</v>
      </c>
      <c r="M16" s="56">
        <v>1386965000000</v>
      </c>
      <c r="O16" s="56">
        <v>1316924480970</v>
      </c>
      <c r="Q16" s="208">
        <v>70040519030</v>
      </c>
      <c r="R16" s="208"/>
    </row>
    <row r="17" spans="1:18" ht="21.75" customHeight="1" x14ac:dyDescent="0.2">
      <c r="A17" s="53" t="s">
        <v>81</v>
      </c>
      <c r="C17" s="56">
        <v>33051</v>
      </c>
      <c r="E17" s="56">
        <v>33051000000</v>
      </c>
      <c r="G17" s="56">
        <v>31313997565</v>
      </c>
      <c r="I17" s="56">
        <v>1737002435</v>
      </c>
      <c r="K17" s="56">
        <v>33051</v>
      </c>
      <c r="M17" s="56">
        <v>33051000000</v>
      </c>
      <c r="O17" s="56">
        <v>31313997565</v>
      </c>
      <c r="Q17" s="208">
        <v>1737002435</v>
      </c>
      <c r="R17" s="208"/>
    </row>
    <row r="18" spans="1:18" ht="21.75" customHeight="1" x14ac:dyDescent="0.2">
      <c r="A18" s="53" t="s">
        <v>108</v>
      </c>
      <c r="C18" s="56">
        <v>3440000</v>
      </c>
      <c r="E18" s="56">
        <v>3440000000000</v>
      </c>
      <c r="G18" s="56">
        <v>3259480000000</v>
      </c>
      <c r="I18" s="56">
        <v>180520000000</v>
      </c>
      <c r="K18" s="56">
        <v>3440000</v>
      </c>
      <c r="M18" s="56">
        <v>3440000000000</v>
      </c>
      <c r="O18" s="57">
        <v>3259480000000</v>
      </c>
      <c r="Q18" s="209">
        <v>180520000000</v>
      </c>
      <c r="R18" s="209"/>
    </row>
    <row r="19" spans="1:18" ht="21.75" customHeight="1" x14ac:dyDescent="0.2">
      <c r="A19" s="53" t="s">
        <v>80</v>
      </c>
      <c r="C19" s="56">
        <v>0</v>
      </c>
      <c r="E19" s="56">
        <v>0</v>
      </c>
      <c r="G19" s="57">
        <v>0</v>
      </c>
      <c r="I19" s="57">
        <v>0</v>
      </c>
      <c r="K19" s="56">
        <v>3000</v>
      </c>
      <c r="M19" s="56">
        <v>3000000000</v>
      </c>
      <c r="O19" s="56">
        <v>2657731625</v>
      </c>
      <c r="Q19" s="208">
        <v>342268375</v>
      </c>
      <c r="R19" s="208"/>
    </row>
    <row r="20" spans="1:18" ht="21.75" customHeight="1" x14ac:dyDescent="0.2">
      <c r="A20" s="53" t="s">
        <v>163</v>
      </c>
      <c r="C20" s="56">
        <v>0</v>
      </c>
      <c r="E20" s="56">
        <v>0</v>
      </c>
      <c r="G20" s="56">
        <v>0</v>
      </c>
      <c r="I20" s="56">
        <v>0</v>
      </c>
      <c r="K20" s="56">
        <v>205000</v>
      </c>
      <c r="M20" s="56">
        <v>205000000000</v>
      </c>
      <c r="O20" s="56">
        <v>197126159608</v>
      </c>
      <c r="Q20" s="209">
        <v>7873840392</v>
      </c>
      <c r="R20" s="209"/>
    </row>
    <row r="21" spans="1:18" ht="21.75" customHeight="1" x14ac:dyDescent="0.2">
      <c r="A21" s="53" t="s">
        <v>162</v>
      </c>
      <c r="C21" s="56">
        <v>0</v>
      </c>
      <c r="E21" s="56">
        <v>0</v>
      </c>
      <c r="G21" s="56">
        <v>0</v>
      </c>
      <c r="I21" s="56">
        <v>0</v>
      </c>
      <c r="K21" s="56">
        <v>117500</v>
      </c>
      <c r="M21" s="56">
        <v>117483453125</v>
      </c>
      <c r="O21" s="56">
        <v>117536968750</v>
      </c>
      <c r="Q21" s="208">
        <v>-53515625</v>
      </c>
      <c r="R21" s="208"/>
    </row>
    <row r="22" spans="1:18" ht="21.75" customHeight="1" x14ac:dyDescent="0.2">
      <c r="A22" s="50"/>
      <c r="C22" s="29">
        <f>SUM(C8:C21)</f>
        <v>6860017</v>
      </c>
      <c r="E22" s="78">
        <f>SUM(E8:E21)</f>
        <v>4881390853088</v>
      </c>
      <c r="G22" s="78">
        <f>SUM(G8:G21)</f>
        <v>4681603283735</v>
      </c>
      <c r="I22" s="78">
        <f>SUM(I8:I21)</f>
        <v>199787569353</v>
      </c>
      <c r="K22" s="78">
        <f>SUM(K8:K21)</f>
        <v>20899985</v>
      </c>
      <c r="M22" s="78">
        <f>SUM(M8:M21)</f>
        <v>5481211736460</v>
      </c>
      <c r="O22" s="78">
        <f>SUM(O8:O21)</f>
        <v>5254876306590</v>
      </c>
      <c r="Q22" s="207">
        <f>SUM(Q8:Q21)</f>
        <v>226335429870</v>
      </c>
      <c r="R22" s="207"/>
    </row>
  </sheetData>
  <sheetProtection algorithmName="SHA-512" hashValue="9lWLvgCyUwn7MnR+IViPTd5tq+v+0d0Xp+8mm6mf1Fe6w2l5CK4NYDdy+vlSdca5xpYsnJcXW1cpLj/7QvlgnA==" saltValue="k6WJA66cfmszi0H96EQEWg==" spinCount="100000" sheet="1" objects="1" scenarios="1" selectLockedCells="1" autoFilter="0" selectUnlockedCells="1"/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39997558519241921"/>
    <pageSetUpPr fitToPage="1"/>
  </sheetPr>
  <dimension ref="A1:R32"/>
  <sheetViews>
    <sheetView rightToLeft="1" view="pageBreakPreview" topLeftCell="A9" zoomScale="115" zoomScaleNormal="100" zoomScaleSheetLayoutView="115" workbookViewId="0">
      <selection activeCell="E34" sqref="E34"/>
    </sheetView>
  </sheetViews>
  <sheetFormatPr defaultRowHeight="19.5" customHeight="1" x14ac:dyDescent="0.2"/>
  <cols>
    <col min="1" max="1" width="33.28515625" customWidth="1"/>
    <col min="2" max="2" width="1.28515625" customWidth="1"/>
    <col min="3" max="3" width="11.5703125" bestFit="1" customWidth="1"/>
    <col min="4" max="4" width="1.28515625" customWidth="1"/>
    <col min="5" max="5" width="19" bestFit="1" customWidth="1"/>
    <col min="6" max="6" width="1.28515625" customWidth="1"/>
    <col min="7" max="7" width="19.5703125" bestFit="1" customWidth="1"/>
    <col min="8" max="8" width="1.28515625" customWidth="1"/>
    <col min="9" max="9" width="15.5703125" customWidth="1"/>
    <col min="10" max="10" width="1.28515625" customWidth="1"/>
    <col min="11" max="11" width="11.5703125" bestFit="1" customWidth="1"/>
    <col min="12" max="12" width="1.28515625" customWidth="1"/>
    <col min="13" max="13" width="18.28515625" bestFit="1" customWidth="1"/>
    <col min="14" max="14" width="1.28515625" customWidth="1"/>
    <col min="15" max="15" width="19.42578125" bestFit="1" customWidth="1"/>
    <col min="16" max="16" width="1.28515625" customWidth="1"/>
    <col min="17" max="17" width="15.85546875" customWidth="1"/>
    <col min="18" max="18" width="1.28515625" customWidth="1"/>
    <col min="19" max="19" width="0.28515625" customWidth="1"/>
  </cols>
  <sheetData>
    <row r="1" spans="1:18" ht="19.5" customHeight="1" x14ac:dyDescent="0.25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77"/>
    </row>
    <row r="2" spans="1:18" ht="19.5" customHeight="1" x14ac:dyDescent="0.2">
      <c r="A2" s="244" t="s">
        <v>129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</row>
    <row r="3" spans="1:18" ht="19.5" customHeight="1" x14ac:dyDescent="0.2">
      <c r="A3" s="244" t="str">
        <f>'صورت وضعیت'!B6</f>
        <v>برای ماه منتهی به 1403/06/31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</row>
    <row r="5" spans="1:18" ht="19.5" customHeight="1" x14ac:dyDescent="0.2">
      <c r="A5" s="256" t="s">
        <v>199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</row>
    <row r="6" spans="1:18" ht="19.5" customHeight="1" x14ac:dyDescent="0.2">
      <c r="A6" s="254" t="s">
        <v>132</v>
      </c>
      <c r="C6" s="243" t="s">
        <v>148</v>
      </c>
      <c r="D6" s="243"/>
      <c r="E6" s="243"/>
      <c r="F6" s="243"/>
      <c r="G6" s="243"/>
      <c r="H6" s="243"/>
      <c r="I6" s="243"/>
      <c r="K6" s="243" t="s">
        <v>149</v>
      </c>
      <c r="L6" s="243"/>
      <c r="M6" s="243"/>
      <c r="N6" s="243"/>
      <c r="O6" s="243"/>
      <c r="P6" s="243"/>
      <c r="Q6" s="243"/>
      <c r="R6" s="243"/>
    </row>
    <row r="7" spans="1:18" ht="19.5" customHeight="1" x14ac:dyDescent="0.2">
      <c r="A7" s="254"/>
      <c r="C7" s="48" t="s">
        <v>13</v>
      </c>
      <c r="D7" s="2"/>
      <c r="E7" s="48" t="s">
        <v>15</v>
      </c>
      <c r="F7" s="2"/>
      <c r="G7" s="48" t="s">
        <v>197</v>
      </c>
      <c r="H7" s="2"/>
      <c r="I7" s="48" t="s">
        <v>200</v>
      </c>
      <c r="K7" s="48" t="s">
        <v>13</v>
      </c>
      <c r="L7" s="2"/>
      <c r="M7" s="48" t="s">
        <v>15</v>
      </c>
      <c r="N7" s="2"/>
      <c r="O7" s="48" t="s">
        <v>197</v>
      </c>
      <c r="P7" s="2"/>
      <c r="Q7" s="268" t="s">
        <v>200</v>
      </c>
      <c r="R7" s="268"/>
    </row>
    <row r="8" spans="1:18" ht="19.5" customHeight="1" x14ac:dyDescent="0.2">
      <c r="A8" s="53" t="s">
        <v>28</v>
      </c>
      <c r="C8" s="61">
        <v>10210000</v>
      </c>
      <c r="E8" s="61">
        <v>62925353100</v>
      </c>
      <c r="G8" s="61">
        <v>65361173220</v>
      </c>
      <c r="I8" s="61">
        <v>-2435820120</v>
      </c>
      <c r="K8" s="61">
        <v>10210000</v>
      </c>
      <c r="M8" s="61">
        <v>62925353100</v>
      </c>
      <c r="O8" s="61">
        <v>56754608776</v>
      </c>
      <c r="Q8" s="61">
        <v>6170744324</v>
      </c>
      <c r="R8" s="61"/>
    </row>
    <row r="9" spans="1:18" ht="19.5" customHeight="1" x14ac:dyDescent="0.2">
      <c r="A9" s="53" t="s">
        <v>25</v>
      </c>
      <c r="C9" s="61">
        <v>654345</v>
      </c>
      <c r="E9" s="61">
        <v>4540152497</v>
      </c>
      <c r="G9" s="61">
        <v>4787324123</v>
      </c>
      <c r="I9" s="61">
        <v>-247171625</v>
      </c>
      <c r="K9" s="61">
        <v>654345</v>
      </c>
      <c r="M9" s="61">
        <v>4540152497</v>
      </c>
      <c r="O9" s="61">
        <v>4754801541</v>
      </c>
      <c r="Q9" s="61">
        <v>-214649043</v>
      </c>
      <c r="R9" s="61"/>
    </row>
    <row r="10" spans="1:18" ht="19.5" customHeight="1" x14ac:dyDescent="0.2">
      <c r="A10" s="53" t="s">
        <v>60</v>
      </c>
      <c r="C10" s="61">
        <v>996669</v>
      </c>
      <c r="E10" s="61">
        <v>10218658201</v>
      </c>
      <c r="G10" s="61">
        <v>10004628828</v>
      </c>
      <c r="I10" s="61">
        <v>214029373</v>
      </c>
      <c r="K10" s="61">
        <v>996669</v>
      </c>
      <c r="M10" s="61">
        <v>10218658201</v>
      </c>
      <c r="O10" s="61">
        <v>9978251360</v>
      </c>
      <c r="Q10" s="61">
        <v>240406841</v>
      </c>
      <c r="R10" s="61"/>
    </row>
    <row r="11" spans="1:18" ht="19.5" customHeight="1" x14ac:dyDescent="0.2">
      <c r="A11" s="53" t="s">
        <v>59</v>
      </c>
      <c r="C11" s="61">
        <v>6310571</v>
      </c>
      <c r="E11" s="61">
        <v>98515863660</v>
      </c>
      <c r="G11" s="61">
        <v>95325288501</v>
      </c>
      <c r="I11" s="61">
        <v>3190575159</v>
      </c>
      <c r="K11" s="61">
        <v>6310571</v>
      </c>
      <c r="M11" s="61">
        <v>98515863660</v>
      </c>
      <c r="O11" s="61">
        <v>86110410947</v>
      </c>
      <c r="Q11" s="61">
        <v>12405452713</v>
      </c>
      <c r="R11" s="61"/>
    </row>
    <row r="12" spans="1:18" ht="19.5" customHeight="1" x14ac:dyDescent="0.2">
      <c r="A12" s="53" t="s">
        <v>26</v>
      </c>
      <c r="C12" s="61">
        <v>68564</v>
      </c>
      <c r="E12" s="61">
        <v>455282375</v>
      </c>
      <c r="G12" s="61">
        <v>468232023</v>
      </c>
      <c r="I12" s="61">
        <v>-12949647</v>
      </c>
      <c r="K12" s="61">
        <v>68564</v>
      </c>
      <c r="M12" s="61">
        <v>455282375</v>
      </c>
      <c r="O12" s="61">
        <v>498655424</v>
      </c>
      <c r="Q12" s="61">
        <v>-43373048</v>
      </c>
      <c r="R12" s="61"/>
    </row>
    <row r="13" spans="1:18" ht="19.5" customHeight="1" x14ac:dyDescent="0.2">
      <c r="A13" s="53" t="s">
        <v>23</v>
      </c>
      <c r="C13" s="61">
        <v>20450168</v>
      </c>
      <c r="E13" s="61">
        <v>23357434435</v>
      </c>
      <c r="G13" s="61">
        <v>29080862655</v>
      </c>
      <c r="I13" s="61">
        <v>-5723428219</v>
      </c>
      <c r="K13" s="61">
        <v>20450168</v>
      </c>
      <c r="M13" s="61">
        <v>23357434435</v>
      </c>
      <c r="O13" s="61">
        <v>27097876502</v>
      </c>
      <c r="Q13" s="61">
        <v>-3740442066</v>
      </c>
      <c r="R13" s="61"/>
    </row>
    <row r="14" spans="1:18" ht="19.5" customHeight="1" x14ac:dyDescent="0.2">
      <c r="A14" s="53" t="s">
        <v>19</v>
      </c>
      <c r="C14" s="61">
        <v>14152500</v>
      </c>
      <c r="E14" s="61">
        <v>42444038849</v>
      </c>
      <c r="G14" s="61">
        <v>38575258377</v>
      </c>
      <c r="I14" s="61">
        <v>3868780472</v>
      </c>
      <c r="K14" s="61">
        <v>14152500</v>
      </c>
      <c r="M14" s="61">
        <v>42444038849</v>
      </c>
      <c r="O14" s="61">
        <v>65164331439</v>
      </c>
      <c r="Q14" s="61">
        <v>-22720292589</v>
      </c>
      <c r="R14" s="61"/>
    </row>
    <row r="15" spans="1:18" ht="19.5" customHeight="1" x14ac:dyDescent="0.2">
      <c r="A15" s="53" t="s">
        <v>22</v>
      </c>
      <c r="C15" s="61">
        <v>1362500</v>
      </c>
      <c r="E15" s="61">
        <v>3284403328</v>
      </c>
      <c r="G15" s="61">
        <v>8142263550</v>
      </c>
      <c r="I15" s="61">
        <v>-4857860221</v>
      </c>
      <c r="K15" s="61">
        <v>1362500</v>
      </c>
      <c r="M15" s="61">
        <v>3284403328</v>
      </c>
      <c r="O15" s="61">
        <v>3958891104</v>
      </c>
      <c r="Q15" s="61">
        <v>-674487775</v>
      </c>
      <c r="R15" s="61"/>
    </row>
    <row r="16" spans="1:18" ht="19.5" customHeight="1" x14ac:dyDescent="0.2">
      <c r="A16" s="53" t="s">
        <v>58</v>
      </c>
      <c r="C16" s="61">
        <v>100260</v>
      </c>
      <c r="E16" s="61">
        <v>31503338707</v>
      </c>
      <c r="G16" s="61">
        <v>29588844193</v>
      </c>
      <c r="I16" s="61">
        <v>1914494514</v>
      </c>
      <c r="K16" s="61">
        <v>100260</v>
      </c>
      <c r="M16" s="61">
        <v>31503338707</v>
      </c>
      <c r="O16" s="61">
        <v>29073036082</v>
      </c>
      <c r="Q16" s="61">
        <v>2430302625</v>
      </c>
      <c r="R16" s="61"/>
    </row>
    <row r="17" spans="1:18" ht="19.5" customHeight="1" x14ac:dyDescent="0.2">
      <c r="A17" s="53" t="s">
        <v>93</v>
      </c>
      <c r="C17" s="61">
        <v>3433289</v>
      </c>
      <c r="E17" s="61">
        <v>3420497912859</v>
      </c>
      <c r="G17" s="61">
        <v>3399208513884</v>
      </c>
      <c r="I17" s="61">
        <v>21289398975</v>
      </c>
      <c r="K17" s="61">
        <v>3433289</v>
      </c>
      <c r="M17" s="61">
        <v>3420497912859</v>
      </c>
      <c r="O17" s="61">
        <v>3274645224122</v>
      </c>
      <c r="Q17" s="61">
        <v>145852688737</v>
      </c>
      <c r="R17" s="61"/>
    </row>
    <row r="18" spans="1:18" ht="19.5" customHeight="1" x14ac:dyDescent="0.2">
      <c r="A18" s="53" t="s">
        <v>77</v>
      </c>
      <c r="C18" s="61">
        <v>49516</v>
      </c>
      <c r="E18" s="61">
        <v>47690117399</v>
      </c>
      <c r="G18" s="61">
        <v>47031673963</v>
      </c>
      <c r="I18" s="61">
        <v>658443436</v>
      </c>
      <c r="K18" s="61">
        <v>49516</v>
      </c>
      <c r="M18" s="61">
        <v>47690117399</v>
      </c>
      <c r="O18" s="61">
        <v>44951034578</v>
      </c>
      <c r="Q18" s="61">
        <v>2739082821</v>
      </c>
      <c r="R18" s="61"/>
    </row>
    <row r="19" spans="1:18" ht="19.5" customHeight="1" x14ac:dyDescent="0.2">
      <c r="A19" s="53" t="s">
        <v>88</v>
      </c>
      <c r="C19" s="61">
        <v>11314</v>
      </c>
      <c r="E19" s="61">
        <v>11219304472</v>
      </c>
      <c r="G19" s="61">
        <v>10518529210</v>
      </c>
      <c r="I19" s="61">
        <v>700775262</v>
      </c>
      <c r="K19" s="61">
        <v>11314</v>
      </c>
      <c r="M19" s="61">
        <v>11219304472</v>
      </c>
      <c r="O19" s="61">
        <v>10049690768</v>
      </c>
      <c r="Q19" s="61">
        <v>1169613704</v>
      </c>
      <c r="R19" s="61"/>
    </row>
    <row r="20" spans="1:18" ht="19.5" customHeight="1" x14ac:dyDescent="0.2">
      <c r="A20" s="53" t="s">
        <v>67</v>
      </c>
      <c r="C20" s="61">
        <v>17275</v>
      </c>
      <c r="E20" s="61">
        <v>15731045481</v>
      </c>
      <c r="G20" s="61">
        <v>15440878083</v>
      </c>
      <c r="I20" s="61">
        <v>290167398</v>
      </c>
      <c r="K20" s="61">
        <v>17275</v>
      </c>
      <c r="M20" s="61">
        <v>15731045481</v>
      </c>
      <c r="O20" s="61">
        <v>14717364619</v>
      </c>
      <c r="Q20" s="61">
        <v>1013680862</v>
      </c>
      <c r="R20" s="61"/>
    </row>
    <row r="21" spans="1:18" ht="19.5" customHeight="1" x14ac:dyDescent="0.2">
      <c r="A21" s="53" t="s">
        <v>74</v>
      </c>
      <c r="C21" s="61">
        <v>21826</v>
      </c>
      <c r="E21" s="61">
        <v>19946875793</v>
      </c>
      <c r="G21" s="61">
        <v>19661225236</v>
      </c>
      <c r="I21" s="61">
        <v>285650557</v>
      </c>
      <c r="K21" s="61">
        <v>21826</v>
      </c>
      <c r="M21" s="61">
        <v>19946875793</v>
      </c>
      <c r="O21" s="61">
        <v>18846066902</v>
      </c>
      <c r="Q21" s="61">
        <v>1100808891</v>
      </c>
      <c r="R21" s="61"/>
    </row>
    <row r="22" spans="1:18" ht="19.5" customHeight="1" x14ac:dyDescent="0.2">
      <c r="A22" s="53" t="s">
        <v>85</v>
      </c>
      <c r="C22" s="61">
        <v>14722</v>
      </c>
      <c r="E22" s="61">
        <v>13934791261</v>
      </c>
      <c r="G22" s="61">
        <v>13751241195</v>
      </c>
      <c r="I22" s="61">
        <v>183550066</v>
      </c>
      <c r="K22" s="61">
        <v>14722</v>
      </c>
      <c r="M22" s="61">
        <v>13934791261</v>
      </c>
      <c r="O22" s="61">
        <v>13087667039</v>
      </c>
      <c r="Q22" s="61">
        <v>847124222</v>
      </c>
      <c r="R22" s="61"/>
    </row>
    <row r="23" spans="1:18" ht="19.5" customHeight="1" x14ac:dyDescent="0.2">
      <c r="A23" s="53" t="s">
        <v>111</v>
      </c>
      <c r="C23" s="61">
        <v>1000</v>
      </c>
      <c r="E23" s="61">
        <v>943039043</v>
      </c>
      <c r="G23" s="61">
        <v>943039043</v>
      </c>
      <c r="I23" s="61">
        <v>0</v>
      </c>
      <c r="K23" s="61">
        <v>1000</v>
      </c>
      <c r="M23" s="61">
        <v>943039043</v>
      </c>
      <c r="O23" s="61">
        <v>924552394</v>
      </c>
      <c r="Q23" s="61">
        <v>18486649</v>
      </c>
      <c r="R23" s="61"/>
    </row>
    <row r="24" spans="1:18" ht="19.5" customHeight="1" x14ac:dyDescent="0.2">
      <c r="A24" s="53" t="s">
        <v>71</v>
      </c>
      <c r="C24" s="61">
        <v>71600</v>
      </c>
      <c r="E24" s="61">
        <v>58733572610</v>
      </c>
      <c r="G24" s="61">
        <v>57806520668</v>
      </c>
      <c r="I24" s="61">
        <v>927051942</v>
      </c>
      <c r="K24" s="61">
        <v>71600</v>
      </c>
      <c r="M24" s="61">
        <v>58733572610</v>
      </c>
      <c r="O24" s="61">
        <v>50593412281</v>
      </c>
      <c r="Q24" s="61">
        <v>8140160329</v>
      </c>
      <c r="R24" s="61"/>
    </row>
    <row r="25" spans="1:18" ht="19.5" customHeight="1" x14ac:dyDescent="0.2">
      <c r="A25" s="53" t="s">
        <v>114</v>
      </c>
      <c r="C25" s="61">
        <v>20000</v>
      </c>
      <c r="E25" s="61">
        <v>19996375000</v>
      </c>
      <c r="G25" s="61">
        <v>19996375000</v>
      </c>
      <c r="I25" s="61">
        <v>0</v>
      </c>
      <c r="K25" s="61">
        <v>20000</v>
      </c>
      <c r="M25" s="61">
        <v>19996375000</v>
      </c>
      <c r="O25" s="61">
        <v>19996375000</v>
      </c>
      <c r="Q25" s="61">
        <v>0</v>
      </c>
      <c r="R25" s="61"/>
    </row>
    <row r="26" spans="1:18" ht="19.5" customHeight="1" x14ac:dyDescent="0.2">
      <c r="A26" s="53" t="s">
        <v>82</v>
      </c>
      <c r="C26" s="61">
        <v>57874</v>
      </c>
      <c r="E26" s="61">
        <v>55965587198</v>
      </c>
      <c r="G26" s="61">
        <v>54970334820</v>
      </c>
      <c r="I26" s="61">
        <v>995252378</v>
      </c>
      <c r="K26" s="61">
        <v>57874</v>
      </c>
      <c r="M26" s="61">
        <v>55965587198</v>
      </c>
      <c r="O26" s="61">
        <v>52881534125</v>
      </c>
      <c r="Q26" s="61">
        <v>3084053073</v>
      </c>
      <c r="R26" s="61"/>
    </row>
    <row r="27" spans="1:18" ht="19.5" customHeight="1" x14ac:dyDescent="0.2">
      <c r="A27" s="53" t="s">
        <v>102</v>
      </c>
      <c r="C27" s="61">
        <v>2100000</v>
      </c>
      <c r="E27" s="61">
        <v>2088069368818</v>
      </c>
      <c r="G27" s="61">
        <v>2079983734605</v>
      </c>
      <c r="I27" s="61">
        <v>8085634213</v>
      </c>
      <c r="K27" s="61">
        <v>2100000</v>
      </c>
      <c r="M27" s="61">
        <v>2088069368818</v>
      </c>
      <c r="O27" s="61">
        <v>2027864882859</v>
      </c>
      <c r="Q27" s="61">
        <v>60204485959</v>
      </c>
      <c r="R27" s="61"/>
    </row>
    <row r="28" spans="1:18" ht="19.5" customHeight="1" x14ac:dyDescent="0.2">
      <c r="A28" s="53" t="s">
        <v>96</v>
      </c>
      <c r="C28" s="61">
        <v>1500000</v>
      </c>
      <c r="E28" s="61">
        <v>1499728125000</v>
      </c>
      <c r="G28" s="61">
        <v>1499728125000</v>
      </c>
      <c r="I28" s="61">
        <v>0</v>
      </c>
      <c r="K28" s="61">
        <v>1500000</v>
      </c>
      <c r="M28" s="61">
        <v>1499728125000</v>
      </c>
      <c r="O28" s="61">
        <v>1499848125000</v>
      </c>
      <c r="Q28" s="61">
        <v>-120000000</v>
      </c>
      <c r="R28" s="61"/>
    </row>
    <row r="29" spans="1:18" ht="19.5" customHeight="1" x14ac:dyDescent="0.2">
      <c r="A29" s="53" t="s">
        <v>105</v>
      </c>
      <c r="C29" s="61">
        <v>500000</v>
      </c>
      <c r="E29" s="61">
        <v>499909375000</v>
      </c>
      <c r="G29" s="61">
        <v>499909375000</v>
      </c>
      <c r="I29" s="61">
        <v>0</v>
      </c>
      <c r="K29" s="61">
        <v>500000</v>
      </c>
      <c r="M29" s="61">
        <v>499909375000</v>
      </c>
      <c r="O29" s="61">
        <v>500000000000</v>
      </c>
      <c r="Q29" s="61">
        <v>-90625000</v>
      </c>
      <c r="R29" s="61"/>
    </row>
    <row r="30" spans="1:18" ht="19.5" customHeight="1" x14ac:dyDescent="0.2">
      <c r="A30" s="53" t="s">
        <v>99</v>
      </c>
      <c r="C30" s="61">
        <v>526865</v>
      </c>
      <c r="E30" s="61">
        <v>477088293325</v>
      </c>
      <c r="G30" s="61">
        <v>474980688533</v>
      </c>
      <c r="I30" s="61">
        <v>2107604792</v>
      </c>
      <c r="K30" s="61">
        <v>526865</v>
      </c>
      <c r="M30" s="61">
        <v>477088293325</v>
      </c>
      <c r="O30" s="61">
        <v>500020153650</v>
      </c>
      <c r="Q30" s="61">
        <v>-22931860324</v>
      </c>
      <c r="R30" s="61"/>
    </row>
    <row r="31" spans="1:18" ht="19.5" customHeight="1" x14ac:dyDescent="0.2">
      <c r="A31" s="53" t="s">
        <v>218</v>
      </c>
      <c r="C31" s="61">
        <v>1500000</v>
      </c>
      <c r="E31" s="61">
        <v>1499728125000</v>
      </c>
      <c r="G31" s="61">
        <v>1500000000000</v>
      </c>
      <c r="I31" s="61">
        <v>-271875000</v>
      </c>
      <c r="K31" s="61">
        <v>1500000</v>
      </c>
      <c r="M31" s="61">
        <v>1499728125000</v>
      </c>
      <c r="O31" s="61">
        <v>1500000000000</v>
      </c>
      <c r="Q31" s="61">
        <v>-271875000</v>
      </c>
      <c r="R31" s="61"/>
    </row>
    <row r="32" spans="1:18" ht="19.5" customHeight="1" thickBot="1" x14ac:dyDescent="0.55000000000000004">
      <c r="A32" s="50"/>
      <c r="C32" s="76">
        <f>SUM(C8:C31)</f>
        <v>64130858</v>
      </c>
      <c r="E32" s="76">
        <f>SUM(E8:E31)</f>
        <v>10006426433411</v>
      </c>
      <c r="G32" s="79">
        <f>SUM(G8:G31)</f>
        <v>9975264129710</v>
      </c>
      <c r="I32" s="76">
        <f>SUM(I8:I31)</f>
        <v>31162303705</v>
      </c>
      <c r="K32" s="76">
        <f>SUM(K8:K31)</f>
        <v>64130858</v>
      </c>
      <c r="M32" s="76">
        <f>SUM(M8:M31)</f>
        <v>10006426433411</v>
      </c>
      <c r="O32" s="79">
        <f>SUM(O8:O31)</f>
        <v>9811816946512</v>
      </c>
      <c r="Q32" s="269">
        <f>SUM(Q8:Q31)</f>
        <v>194609486905</v>
      </c>
      <c r="R32" s="269"/>
    </row>
  </sheetData>
  <sheetProtection algorithmName="SHA-512" hashValue="xuTCEezOpkWwRcPLaI6hd7FT/Cvq1J6fo4/DA6/eN21RxZ0ICNMvV9yPG8vNO3DH8ZaMNwAo3an0+afv5R6D/Q==" saltValue="vWvCQykg2WKU2MpwbGRdYQ==" spinCount="100000" sheet="1" objects="1" scenarios="1" selectLockedCells="1" autoFilter="0" selectUnlockedCells="1"/>
  <mergeCells count="9">
    <mergeCell ref="Q32:R3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E21"/>
  <sheetViews>
    <sheetView rightToLeft="1" view="pageBreakPreview" zoomScale="93" zoomScaleNormal="100" zoomScaleSheetLayoutView="93" workbookViewId="0">
      <selection activeCell="H21" sqref="H21"/>
    </sheetView>
  </sheetViews>
  <sheetFormatPr defaultRowHeight="12.75" x14ac:dyDescent="0.2"/>
  <cols>
    <col min="1" max="1" width="3.28515625" customWidth="1"/>
    <col min="2" max="2" width="3" customWidth="1"/>
    <col min="3" max="3" width="23.42578125" customWidth="1"/>
    <col min="4" max="4" width="1" customWidth="1"/>
    <col min="5" max="5" width="1.28515625" hidden="1" customWidth="1"/>
    <col min="6" max="6" width="15.5703125" customWidth="1"/>
    <col min="7" max="7" width="1.28515625" customWidth="1"/>
    <col min="8" max="8" width="17.7109375" bestFit="1" customWidth="1"/>
    <col min="9" max="9" width="1.28515625" customWidth="1"/>
    <col min="10" max="10" width="19.140625" bestFit="1" customWidth="1"/>
    <col min="11" max="11" width="1.28515625" customWidth="1"/>
    <col min="12" max="12" width="12.5703125" customWidth="1"/>
    <col min="13" max="13" width="1.28515625" customWidth="1"/>
    <col min="14" max="14" width="13.7109375" customWidth="1"/>
    <col min="15" max="15" width="1.28515625" customWidth="1"/>
    <col min="16" max="16" width="12.7109375" customWidth="1"/>
    <col min="17" max="17" width="1.28515625" customWidth="1"/>
    <col min="18" max="18" width="13.28515625" customWidth="1"/>
    <col min="19" max="19" width="1.28515625" customWidth="1"/>
    <col min="20" max="20" width="15.5703125" customWidth="1"/>
    <col min="21" max="21" width="1.28515625" customWidth="1"/>
    <col min="22" max="22" width="19.140625" bestFit="1" customWidth="1"/>
    <col min="23" max="23" width="1.28515625" customWidth="1"/>
    <col min="24" max="24" width="22.42578125" bestFit="1" customWidth="1"/>
    <col min="25" max="25" width="1.28515625" customWidth="1"/>
    <col min="26" max="26" width="18.85546875" bestFit="1" customWidth="1"/>
    <col min="27" max="27" width="1.28515625" customWidth="1"/>
    <col min="28" max="28" width="12" customWidth="1"/>
    <col min="29" max="29" width="0.28515625" customWidth="1"/>
  </cols>
  <sheetData>
    <row r="1" spans="1:31" ht="21" x14ac:dyDescent="0.2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E1" s="44">
        <v>22210496474523</v>
      </c>
    </row>
    <row r="2" spans="1:31" ht="21" x14ac:dyDescent="0.2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</row>
    <row r="3" spans="1:31" ht="21" x14ac:dyDescent="0.2">
      <c r="A3" s="231" t="str">
        <f>'صورت وضعیت'!B6</f>
        <v>برای ماه منتهی به 1403/06/31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</row>
    <row r="4" spans="1:31" ht="21" x14ac:dyDescent="0.2">
      <c r="A4" s="6" t="s">
        <v>3</v>
      </c>
      <c r="B4" s="232" t="s">
        <v>4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</row>
    <row r="5" spans="1:31" ht="21" x14ac:dyDescent="0.2">
      <c r="A5" s="232" t="s">
        <v>5</v>
      </c>
      <c r="B5" s="232"/>
      <c r="C5" s="232" t="s">
        <v>6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</row>
    <row r="6" spans="1:31" ht="21" x14ac:dyDescent="0.2">
      <c r="F6" s="226" t="s">
        <v>9</v>
      </c>
      <c r="G6" s="226"/>
      <c r="H6" s="226"/>
      <c r="I6" s="226"/>
      <c r="J6" s="226"/>
      <c r="L6" s="226" t="s">
        <v>8</v>
      </c>
      <c r="M6" s="226"/>
      <c r="N6" s="226"/>
      <c r="O6" s="226"/>
      <c r="P6" s="226"/>
      <c r="Q6" s="226"/>
      <c r="R6" s="226"/>
      <c r="T6" s="226" t="s">
        <v>215</v>
      </c>
      <c r="U6" s="226"/>
      <c r="V6" s="226"/>
      <c r="W6" s="226"/>
      <c r="X6" s="226"/>
      <c r="Y6" s="226"/>
      <c r="Z6" s="226"/>
      <c r="AA6" s="226"/>
      <c r="AB6" s="226"/>
    </row>
    <row r="7" spans="1:31" ht="21" x14ac:dyDescent="0.2">
      <c r="A7" s="222" t="s">
        <v>12</v>
      </c>
      <c r="B7" s="222"/>
      <c r="C7" s="222"/>
      <c r="E7" s="224" t="s">
        <v>13</v>
      </c>
      <c r="F7" s="224"/>
      <c r="G7" s="2"/>
      <c r="H7" s="228" t="s">
        <v>14</v>
      </c>
      <c r="I7" s="2"/>
      <c r="J7" s="228" t="s">
        <v>15</v>
      </c>
      <c r="L7" s="227" t="s">
        <v>10</v>
      </c>
      <c r="M7" s="227"/>
      <c r="N7" s="227"/>
      <c r="O7" s="2"/>
      <c r="P7" s="227" t="s">
        <v>11</v>
      </c>
      <c r="Q7" s="227"/>
      <c r="R7" s="227"/>
      <c r="T7" s="228" t="s">
        <v>13</v>
      </c>
      <c r="U7" s="2"/>
      <c r="V7" s="228" t="s">
        <v>17</v>
      </c>
      <c r="W7" s="2"/>
      <c r="X7" s="228" t="s">
        <v>14</v>
      </c>
      <c r="Y7" s="2"/>
      <c r="Z7" s="228" t="s">
        <v>15</v>
      </c>
      <c r="AA7" s="2"/>
      <c r="AB7" s="229" t="s">
        <v>18</v>
      </c>
    </row>
    <row r="8" spans="1:31" ht="21" x14ac:dyDescent="0.2">
      <c r="A8" s="223"/>
      <c r="B8" s="223"/>
      <c r="C8" s="223"/>
      <c r="E8" s="225"/>
      <c r="F8" s="225"/>
      <c r="H8" s="225"/>
      <c r="J8" s="225"/>
      <c r="L8" s="9" t="s">
        <v>13</v>
      </c>
      <c r="M8" s="2"/>
      <c r="N8" s="9" t="s">
        <v>14</v>
      </c>
      <c r="P8" s="9" t="s">
        <v>13</v>
      </c>
      <c r="Q8" s="2"/>
      <c r="R8" s="9" t="s">
        <v>16</v>
      </c>
      <c r="T8" s="225"/>
      <c r="V8" s="225"/>
      <c r="X8" s="225"/>
      <c r="Z8" s="225"/>
      <c r="AB8" s="230"/>
    </row>
    <row r="9" spans="1:31" ht="21" x14ac:dyDescent="0.2">
      <c r="A9" s="220" t="s">
        <v>19</v>
      </c>
      <c r="B9" s="220"/>
      <c r="C9" s="220"/>
      <c r="E9" s="221">
        <v>14152500</v>
      </c>
      <c r="F9" s="221"/>
      <c r="H9" s="11">
        <v>199767895368</v>
      </c>
      <c r="J9" s="11">
        <v>38575258377.75</v>
      </c>
      <c r="L9" s="11" t="s">
        <v>201</v>
      </c>
      <c r="M9" s="10"/>
      <c r="N9" s="15" t="s">
        <v>201</v>
      </c>
      <c r="O9" s="10"/>
      <c r="P9" s="15" t="s">
        <v>201</v>
      </c>
      <c r="Q9" s="10"/>
      <c r="R9" s="111" t="s">
        <v>201</v>
      </c>
      <c r="S9" s="112"/>
      <c r="T9" s="113">
        <v>14152500</v>
      </c>
      <c r="U9" s="112"/>
      <c r="V9" s="113">
        <v>3017</v>
      </c>
      <c r="W9" s="112"/>
      <c r="X9" s="113">
        <v>199767895368</v>
      </c>
      <c r="Y9" s="112"/>
      <c r="Z9" s="113">
        <v>42444038849.625</v>
      </c>
      <c r="AB9" s="104">
        <f>Z9/$AE$1</f>
        <v>1.9109900986820035E-3</v>
      </c>
    </row>
    <row r="10" spans="1:31" ht="21" x14ac:dyDescent="0.2">
      <c r="A10" s="216" t="s">
        <v>20</v>
      </c>
      <c r="B10" s="216"/>
      <c r="C10" s="216"/>
      <c r="E10" s="217">
        <v>20000000</v>
      </c>
      <c r="F10" s="217"/>
      <c r="H10" s="12">
        <v>59783255650</v>
      </c>
      <c r="J10" s="12">
        <v>69185880000</v>
      </c>
      <c r="L10" s="12" t="s">
        <v>201</v>
      </c>
      <c r="M10" s="10"/>
      <c r="N10" s="16" t="s">
        <v>201</v>
      </c>
      <c r="O10" s="10"/>
      <c r="P10" s="16" t="s">
        <v>201</v>
      </c>
      <c r="Q10" s="10"/>
      <c r="R10" s="114" t="s">
        <v>201</v>
      </c>
      <c r="S10" s="112"/>
      <c r="T10" s="115">
        <v>0</v>
      </c>
      <c r="U10" s="112"/>
      <c r="V10" s="115">
        <v>0</v>
      </c>
      <c r="W10" s="112"/>
      <c r="X10" s="115">
        <v>0</v>
      </c>
      <c r="Y10" s="112"/>
      <c r="Z10" s="115">
        <v>0</v>
      </c>
      <c r="AB10" s="105">
        <f t="shared" ref="AB10:AB19" si="0">Z10/$AE$1</f>
        <v>0</v>
      </c>
    </row>
    <row r="11" spans="1:31" ht="21" x14ac:dyDescent="0.2">
      <c r="A11" s="216" t="s">
        <v>21</v>
      </c>
      <c r="B11" s="216"/>
      <c r="C11" s="216"/>
      <c r="E11" s="217">
        <v>5000000</v>
      </c>
      <c r="F11" s="217"/>
      <c r="H11" s="12">
        <v>71718834125</v>
      </c>
      <c r="J11" s="12">
        <v>75930509250</v>
      </c>
      <c r="L11" s="90" t="s">
        <v>201</v>
      </c>
      <c r="M11" s="10"/>
      <c r="N11" s="16" t="s">
        <v>201</v>
      </c>
      <c r="O11" s="10"/>
      <c r="P11" s="16" t="s">
        <v>201</v>
      </c>
      <c r="Q11" s="10"/>
      <c r="R11" s="114" t="s">
        <v>201</v>
      </c>
      <c r="S11" s="112"/>
      <c r="T11" s="115">
        <v>0</v>
      </c>
      <c r="U11" s="112"/>
      <c r="V11" s="115">
        <v>0</v>
      </c>
      <c r="W11" s="112"/>
      <c r="X11" s="115">
        <v>0</v>
      </c>
      <c r="Y11" s="112"/>
      <c r="Z11" s="115">
        <v>0</v>
      </c>
      <c r="AB11" s="105">
        <f t="shared" si="0"/>
        <v>0</v>
      </c>
    </row>
    <row r="12" spans="1:31" ht="21" x14ac:dyDescent="0.2">
      <c r="A12" s="216" t="s">
        <v>22</v>
      </c>
      <c r="B12" s="216"/>
      <c r="C12" s="216"/>
      <c r="E12" s="217">
        <v>21362500</v>
      </c>
      <c r="F12" s="217"/>
      <c r="H12" s="12">
        <v>57946514882</v>
      </c>
      <c r="J12" s="12">
        <v>66254426550</v>
      </c>
      <c r="L12" s="90" t="s">
        <v>201</v>
      </c>
      <c r="M12" s="10"/>
      <c r="N12" s="16" t="s">
        <v>201</v>
      </c>
      <c r="O12" s="10"/>
      <c r="P12" s="16" t="s">
        <v>201</v>
      </c>
      <c r="Q12" s="10"/>
      <c r="R12" s="114" t="s">
        <v>201</v>
      </c>
      <c r="S12" s="112"/>
      <c r="T12" s="115">
        <v>1362500</v>
      </c>
      <c r="U12" s="112"/>
      <c r="V12" s="115">
        <v>2425</v>
      </c>
      <c r="W12" s="112"/>
      <c r="X12" s="115">
        <v>3695828041</v>
      </c>
      <c r="Y12" s="112"/>
      <c r="Z12" s="115">
        <v>3284403328.125</v>
      </c>
      <c r="AB12" s="105">
        <f t="shared" si="0"/>
        <v>1.4787617790950515E-4</v>
      </c>
    </row>
    <row r="13" spans="1:31" ht="21" x14ac:dyDescent="0.2">
      <c r="A13" s="216" t="s">
        <v>23</v>
      </c>
      <c r="B13" s="216"/>
      <c r="C13" s="216"/>
      <c r="E13" s="217">
        <v>60450168</v>
      </c>
      <c r="F13" s="217"/>
      <c r="H13" s="12">
        <v>99519482626</v>
      </c>
      <c r="J13" s="12">
        <v>82083608657.546402</v>
      </c>
      <c r="L13" s="90" t="s">
        <v>201</v>
      </c>
      <c r="M13" s="10"/>
      <c r="N13" s="16" t="s">
        <v>201</v>
      </c>
      <c r="O13" s="10"/>
      <c r="P13" s="16" t="s">
        <v>201</v>
      </c>
      <c r="Q13" s="10"/>
      <c r="R13" s="114" t="s">
        <v>201</v>
      </c>
      <c r="S13" s="112"/>
      <c r="T13" s="115">
        <v>20450168</v>
      </c>
      <c r="U13" s="112"/>
      <c r="V13" s="115">
        <v>1149</v>
      </c>
      <c r="W13" s="112"/>
      <c r="X13" s="115">
        <v>33667237103</v>
      </c>
      <c r="Y13" s="112"/>
      <c r="Z13" s="115">
        <v>23357434435.959599</v>
      </c>
      <c r="AB13" s="105">
        <f t="shared" si="0"/>
        <v>1.0516394562702467E-3</v>
      </c>
    </row>
    <row r="14" spans="1:31" ht="21" x14ac:dyDescent="0.2">
      <c r="A14" s="216" t="s">
        <v>24</v>
      </c>
      <c r="B14" s="216"/>
      <c r="C14" s="216"/>
      <c r="E14" s="217">
        <v>32085561</v>
      </c>
      <c r="F14" s="217"/>
      <c r="H14" s="12">
        <v>57550196900</v>
      </c>
      <c r="J14" s="12">
        <v>66659822496.184502</v>
      </c>
      <c r="L14" s="90" t="s">
        <v>201</v>
      </c>
      <c r="M14" s="10"/>
      <c r="N14" s="16" t="s">
        <v>201</v>
      </c>
      <c r="O14" s="10"/>
      <c r="P14" s="16" t="s">
        <v>201</v>
      </c>
      <c r="Q14" s="10"/>
      <c r="R14" s="114" t="s">
        <v>201</v>
      </c>
      <c r="S14" s="112"/>
      <c r="T14" s="115">
        <v>0</v>
      </c>
      <c r="U14" s="112"/>
      <c r="V14" s="115">
        <v>0</v>
      </c>
      <c r="W14" s="112"/>
      <c r="X14" s="115">
        <v>0</v>
      </c>
      <c r="Y14" s="112"/>
      <c r="Z14" s="115">
        <v>0</v>
      </c>
      <c r="AB14" s="105">
        <f t="shared" si="0"/>
        <v>0</v>
      </c>
    </row>
    <row r="15" spans="1:31" ht="21" x14ac:dyDescent="0.2">
      <c r="A15" s="216" t="s">
        <v>25</v>
      </c>
      <c r="B15" s="216"/>
      <c r="C15" s="216"/>
      <c r="E15" s="217">
        <v>654345</v>
      </c>
      <c r="F15" s="217"/>
      <c r="H15" s="12">
        <v>3735656358</v>
      </c>
      <c r="J15" s="12">
        <v>4787324123.7600002</v>
      </c>
      <c r="L15" s="90" t="s">
        <v>201</v>
      </c>
      <c r="M15" s="10"/>
      <c r="N15" s="16" t="s">
        <v>201</v>
      </c>
      <c r="O15" s="10"/>
      <c r="P15" s="16" t="s">
        <v>201</v>
      </c>
      <c r="Q15" s="10"/>
      <c r="R15" s="114" t="s">
        <v>201</v>
      </c>
      <c r="S15" s="112"/>
      <c r="T15" s="115">
        <v>654345</v>
      </c>
      <c r="U15" s="112"/>
      <c r="V15" s="115">
        <v>6980</v>
      </c>
      <c r="W15" s="112"/>
      <c r="X15" s="115">
        <v>3735656358</v>
      </c>
      <c r="Y15" s="112"/>
      <c r="Z15" s="115">
        <v>4540152497.8050003</v>
      </c>
      <c r="AB15" s="105">
        <f t="shared" si="0"/>
        <v>2.0441472359759605E-4</v>
      </c>
    </row>
    <row r="16" spans="1:31" ht="21" x14ac:dyDescent="0.2">
      <c r="A16" s="216" t="s">
        <v>26</v>
      </c>
      <c r="B16" s="216"/>
      <c r="C16" s="216"/>
      <c r="E16" s="217">
        <v>68564</v>
      </c>
      <c r="F16" s="217"/>
      <c r="H16" s="12">
        <v>406839684</v>
      </c>
      <c r="J16" s="12">
        <v>468232023.65399998</v>
      </c>
      <c r="L16" s="90" t="s">
        <v>201</v>
      </c>
      <c r="M16" s="10"/>
      <c r="N16" s="16" t="s">
        <v>201</v>
      </c>
      <c r="O16" s="10"/>
      <c r="P16" s="16" t="s">
        <v>201</v>
      </c>
      <c r="Q16" s="10"/>
      <c r="R16" s="114" t="s">
        <v>201</v>
      </c>
      <c r="S16" s="112"/>
      <c r="T16" s="115">
        <v>68564</v>
      </c>
      <c r="U16" s="112"/>
      <c r="V16" s="115">
        <v>6680</v>
      </c>
      <c r="W16" s="112"/>
      <c r="X16" s="115">
        <v>406839684</v>
      </c>
      <c r="Y16" s="112"/>
      <c r="Z16" s="115">
        <v>455282375.25599998</v>
      </c>
      <c r="AB16" s="105">
        <f t="shared" si="0"/>
        <v>2.049852310947848E-5</v>
      </c>
    </row>
    <row r="17" spans="1:28" ht="21" x14ac:dyDescent="0.2">
      <c r="A17" s="216" t="s">
        <v>27</v>
      </c>
      <c r="B17" s="216"/>
      <c r="C17" s="216"/>
      <c r="E17" s="217">
        <v>15000000</v>
      </c>
      <c r="F17" s="217"/>
      <c r="H17" s="12">
        <v>55203962940</v>
      </c>
      <c r="J17" s="12">
        <v>61700683500</v>
      </c>
      <c r="L17" s="90" t="s">
        <v>201</v>
      </c>
      <c r="M17" s="10"/>
      <c r="N17" s="16" t="s">
        <v>201</v>
      </c>
      <c r="O17" s="10"/>
      <c r="P17" s="16" t="s">
        <v>201</v>
      </c>
      <c r="Q17" s="10"/>
      <c r="R17" s="114" t="s">
        <v>201</v>
      </c>
      <c r="S17" s="112"/>
      <c r="T17" s="115">
        <v>0</v>
      </c>
      <c r="U17" s="112"/>
      <c r="V17" s="115">
        <v>0</v>
      </c>
      <c r="W17" s="112"/>
      <c r="X17" s="115">
        <v>0</v>
      </c>
      <c r="Y17" s="112"/>
      <c r="Z17" s="115">
        <v>0</v>
      </c>
      <c r="AB17" s="105">
        <f t="shared" si="0"/>
        <v>0</v>
      </c>
    </row>
    <row r="18" spans="1:28" ht="21" x14ac:dyDescent="0.2">
      <c r="A18" s="216" t="s">
        <v>28</v>
      </c>
      <c r="B18" s="216"/>
      <c r="C18" s="216"/>
      <c r="E18" s="217">
        <v>10210000</v>
      </c>
      <c r="F18" s="217"/>
      <c r="H18" s="12">
        <v>22234674093</v>
      </c>
      <c r="J18" s="12">
        <v>65361173220</v>
      </c>
      <c r="L18" s="90" t="s">
        <v>201</v>
      </c>
      <c r="M18" s="10"/>
      <c r="N18" s="16" t="s">
        <v>201</v>
      </c>
      <c r="O18" s="10"/>
      <c r="P18" s="16" t="s">
        <v>201</v>
      </c>
      <c r="Q18" s="10"/>
      <c r="R18" s="114" t="s">
        <v>201</v>
      </c>
      <c r="S18" s="112"/>
      <c r="T18" s="115">
        <v>10210000</v>
      </c>
      <c r="U18" s="112"/>
      <c r="V18" s="115">
        <v>6200</v>
      </c>
      <c r="W18" s="112"/>
      <c r="X18" s="115">
        <v>22234674093</v>
      </c>
      <c r="Y18" s="112"/>
      <c r="Z18" s="115">
        <v>62925353100</v>
      </c>
      <c r="AB18" s="105">
        <f t="shared" si="0"/>
        <v>2.833135818111036E-3</v>
      </c>
    </row>
    <row r="19" spans="1:28" ht="21" x14ac:dyDescent="0.2">
      <c r="A19" s="218" t="s">
        <v>29</v>
      </c>
      <c r="B19" s="218"/>
      <c r="C19" s="218"/>
      <c r="D19" s="7"/>
      <c r="E19" s="217">
        <v>5717058</v>
      </c>
      <c r="F19" s="219"/>
      <c r="H19" s="13">
        <v>59931530640</v>
      </c>
      <c r="J19" s="13">
        <v>61513241249.037598</v>
      </c>
      <c r="L19" s="14" t="s">
        <v>201</v>
      </c>
      <c r="M19" s="10"/>
      <c r="N19" s="16" t="s">
        <v>201</v>
      </c>
      <c r="O19" s="10"/>
      <c r="P19" s="16" t="s">
        <v>201</v>
      </c>
      <c r="Q19" s="10"/>
      <c r="R19" s="114" t="s">
        <v>201</v>
      </c>
      <c r="S19" s="112"/>
      <c r="T19" s="116">
        <v>0</v>
      </c>
      <c r="U19" s="112"/>
      <c r="V19" s="116">
        <v>0</v>
      </c>
      <c r="W19" s="112"/>
      <c r="X19" s="117">
        <v>0</v>
      </c>
      <c r="Y19" s="112"/>
      <c r="Z19" s="117">
        <v>0</v>
      </c>
      <c r="AB19" s="106">
        <f t="shared" si="0"/>
        <v>0</v>
      </c>
    </row>
    <row r="20" spans="1:28" ht="21" x14ac:dyDescent="0.2">
      <c r="A20" s="215"/>
      <c r="B20" s="215"/>
      <c r="C20" s="215"/>
      <c r="D20" s="215"/>
      <c r="F20" s="8"/>
      <c r="H20" s="19">
        <f>SUM(H9:H19)</f>
        <v>687798843266</v>
      </c>
      <c r="J20" s="19">
        <f>SUM(J9:J19)</f>
        <v>592520159447.9325</v>
      </c>
      <c r="L20" s="17"/>
      <c r="M20" s="10"/>
      <c r="N20" s="18" t="s">
        <v>201</v>
      </c>
      <c r="O20" s="10"/>
      <c r="P20" s="17"/>
      <c r="Q20" s="10"/>
      <c r="R20" s="18" t="s">
        <v>201</v>
      </c>
      <c r="T20" s="8"/>
      <c r="V20" s="8"/>
      <c r="X20" s="19">
        <f>SUM(X9:X19)</f>
        <v>263508130647</v>
      </c>
      <c r="Z20" s="19">
        <f>SUM(Z9:Z19)</f>
        <v>137006664586.77058</v>
      </c>
      <c r="AB20" s="107">
        <f>SUM(AB9:AB19)</f>
        <v>6.1685547976798654E-3</v>
      </c>
    </row>
    <row r="21" spans="1:28" x14ac:dyDescent="0.2">
      <c r="AB21" s="108"/>
    </row>
  </sheetData>
  <sheetProtection algorithmName="SHA-512" hashValue="LkxMSFjroYItjg0ZXiCcy/lNEN7doJUiy3JcwVDS+etsmL9NinM9tTia4IdDpLaALhfNDjFa3pZ848sEU0lW2w==" saltValue="6xB/04W/Kvr2wurTE5n6cQ==" spinCount="100000" sheet="1" objects="1" scenarios="1" selectLockedCells="1" autoFilter="0" selectUnlockedCells="1"/>
  <mergeCells count="43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T7:T8"/>
    <mergeCell ref="V7:V8"/>
    <mergeCell ref="X7:X8"/>
    <mergeCell ref="Z7:Z8"/>
    <mergeCell ref="AB7:AB8"/>
    <mergeCell ref="J7:J8"/>
    <mergeCell ref="H7:H8"/>
    <mergeCell ref="A9:C9"/>
    <mergeCell ref="E9:F9"/>
    <mergeCell ref="A10:C10"/>
    <mergeCell ref="E10:F10"/>
    <mergeCell ref="A7:C8"/>
    <mergeCell ref="E7:F8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20:D20"/>
    <mergeCell ref="A17:C17"/>
    <mergeCell ref="E17:F17"/>
    <mergeCell ref="A18:C18"/>
    <mergeCell ref="E18:F18"/>
    <mergeCell ref="A19:C19"/>
    <mergeCell ref="E19:F19"/>
  </mergeCells>
  <pageMargins left="0.39" right="0.39" top="0.39" bottom="0.39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U14"/>
  <sheetViews>
    <sheetView rightToLeft="1" view="pageBreakPreview" zoomScale="106" zoomScaleNormal="100" zoomScaleSheetLayoutView="106" workbookViewId="0">
      <selection activeCell="G27" sqref="G27"/>
    </sheetView>
  </sheetViews>
  <sheetFormatPr defaultRowHeight="12.75" x14ac:dyDescent="0.2"/>
  <cols>
    <col min="1" max="1" width="30.5703125" bestFit="1" customWidth="1"/>
    <col min="2" max="2" width="1.28515625" customWidth="1"/>
    <col min="3" max="3" width="14.28515625" bestFit="1" customWidth="1"/>
    <col min="4" max="4" width="1.28515625" customWidth="1"/>
    <col min="5" max="5" width="10.85546875" bestFit="1" customWidth="1"/>
    <col min="6" max="6" width="1.28515625" customWidth="1"/>
    <col min="7" max="7" width="10.85546875" bestFit="1" customWidth="1"/>
    <col min="8" max="8" width="1.28515625" customWidth="1"/>
    <col min="9" max="9" width="12" bestFit="1" customWidth="1"/>
    <col min="10" max="10" width="1.28515625" customWidth="1"/>
    <col min="11" max="11" width="14.28515625" bestFit="1" customWidth="1"/>
    <col min="12" max="12" width="1.28515625" customWidth="1"/>
    <col min="13" max="13" width="10.85546875" bestFit="1" customWidth="1"/>
    <col min="14" max="14" width="1.28515625" customWidth="1"/>
    <col min="15" max="15" width="10.42578125" bestFit="1" customWidth="1"/>
    <col min="16" max="16" width="1.28515625" customWidth="1"/>
    <col min="17" max="17" width="12" bestFit="1" customWidth="1"/>
    <col min="18" max="18" width="1.28515625" customWidth="1"/>
    <col min="19" max="19" width="0.28515625" customWidth="1"/>
    <col min="20" max="20" width="13" customWidth="1"/>
    <col min="21" max="21" width="7.7109375" customWidth="1"/>
    <col min="22" max="22" width="0.28515625" customWidth="1"/>
  </cols>
  <sheetData>
    <row r="1" spans="1:21" ht="25.5" x14ac:dyDescent="0.2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128"/>
      <c r="S1" s="128"/>
      <c r="T1" s="128"/>
      <c r="U1" s="128"/>
    </row>
    <row r="2" spans="1:21" ht="25.5" x14ac:dyDescent="0.2">
      <c r="A2" s="233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128"/>
      <c r="S2" s="128"/>
      <c r="T2" s="128"/>
      <c r="U2" s="128"/>
    </row>
    <row r="3" spans="1:21" ht="25.5" x14ac:dyDescent="0.2">
      <c r="A3" s="233" t="str">
        <f>'صورت وضعیت'!B6</f>
        <v>برای ماه منتهی به 1403/06/31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128"/>
      <c r="S3" s="128"/>
      <c r="T3" s="128"/>
      <c r="U3" s="128"/>
    </row>
    <row r="4" spans="1:21" ht="22.5" x14ac:dyDescent="0.2">
      <c r="A4" s="234" t="s">
        <v>31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129"/>
      <c r="S4" s="129"/>
      <c r="T4" s="129"/>
      <c r="U4" s="129"/>
    </row>
    <row r="5" spans="1:21" ht="21" x14ac:dyDescent="0.2">
      <c r="C5" s="223" t="str">
        <f>سهام!F6</f>
        <v>1403/05/31</v>
      </c>
      <c r="D5" s="223"/>
      <c r="E5" s="223"/>
      <c r="F5" s="223"/>
      <c r="G5" s="223"/>
      <c r="H5" s="223"/>
      <c r="I5" s="223"/>
      <c r="K5" s="223" t="str">
        <f>سهام!T6</f>
        <v>1403/06/31</v>
      </c>
      <c r="L5" s="223"/>
      <c r="M5" s="223"/>
      <c r="N5" s="223"/>
      <c r="O5" s="223"/>
      <c r="P5" s="223"/>
      <c r="Q5" s="223"/>
    </row>
    <row r="6" spans="1:21" ht="21" x14ac:dyDescent="0.2">
      <c r="A6" s="130" t="s">
        <v>12</v>
      </c>
      <c r="C6" s="121" t="s">
        <v>33</v>
      </c>
      <c r="D6" s="2"/>
      <c r="E6" s="121" t="s">
        <v>34</v>
      </c>
      <c r="F6" s="2"/>
      <c r="G6" s="121" t="s">
        <v>35</v>
      </c>
      <c r="H6" s="2"/>
      <c r="I6" s="121" t="s">
        <v>36</v>
      </c>
      <c r="K6" s="138" t="s">
        <v>33</v>
      </c>
      <c r="L6" s="2"/>
      <c r="M6" s="138" t="s">
        <v>34</v>
      </c>
      <c r="N6" s="2"/>
      <c r="O6" s="138" t="s">
        <v>35</v>
      </c>
      <c r="P6" s="2"/>
      <c r="Q6" s="138" t="s">
        <v>36</v>
      </c>
    </row>
    <row r="7" spans="1:21" ht="19.5" x14ac:dyDescent="0.2">
      <c r="A7" s="131" t="s">
        <v>37</v>
      </c>
      <c r="B7" s="132"/>
      <c r="C7" s="118">
        <v>15000000</v>
      </c>
      <c r="D7" s="10"/>
      <c r="E7" s="118">
        <v>4178</v>
      </c>
      <c r="F7" s="10"/>
      <c r="G7" s="119" t="s">
        <v>38</v>
      </c>
      <c r="H7" s="10"/>
      <c r="I7" s="120">
        <v>0.182086747039932</v>
      </c>
      <c r="J7" s="10"/>
      <c r="K7" s="136">
        <v>0</v>
      </c>
      <c r="L7" s="137"/>
      <c r="M7" s="136">
        <v>0</v>
      </c>
      <c r="N7" s="137"/>
      <c r="O7" s="136">
        <v>0</v>
      </c>
      <c r="P7" s="137"/>
      <c r="Q7" s="136">
        <v>0</v>
      </c>
    </row>
    <row r="8" spans="1:21" ht="19.5" x14ac:dyDescent="0.2">
      <c r="A8" s="133" t="s">
        <v>39</v>
      </c>
      <c r="B8" s="132"/>
      <c r="C8" s="124">
        <v>32085561</v>
      </c>
      <c r="D8" s="10"/>
      <c r="E8" s="124">
        <v>2103</v>
      </c>
      <c r="F8" s="10"/>
      <c r="G8" s="122" t="s">
        <v>40</v>
      </c>
      <c r="H8" s="10"/>
      <c r="I8" s="123">
        <v>0.24187411793243299</v>
      </c>
      <c r="J8" s="10"/>
      <c r="K8" s="136">
        <v>0</v>
      </c>
      <c r="L8" s="137"/>
      <c r="M8" s="136">
        <v>0</v>
      </c>
      <c r="N8" s="137"/>
      <c r="O8" s="136">
        <v>0</v>
      </c>
      <c r="P8" s="137"/>
      <c r="Q8" s="136">
        <v>0</v>
      </c>
    </row>
    <row r="9" spans="1:21" ht="19.5" x14ac:dyDescent="0.2">
      <c r="A9" s="133" t="s">
        <v>41</v>
      </c>
      <c r="B9" s="132"/>
      <c r="C9" s="124">
        <v>5717057</v>
      </c>
      <c r="D9" s="10"/>
      <c r="E9" s="124">
        <v>11013</v>
      </c>
      <c r="F9" s="10"/>
      <c r="G9" s="122" t="s">
        <v>42</v>
      </c>
      <c r="H9" s="10"/>
      <c r="I9" s="123">
        <v>0.30150383398490199</v>
      </c>
      <c r="J9" s="10"/>
      <c r="K9" s="136">
        <v>0</v>
      </c>
      <c r="L9" s="137"/>
      <c r="M9" s="136">
        <v>0</v>
      </c>
      <c r="N9" s="137"/>
      <c r="O9" s="136">
        <v>0</v>
      </c>
      <c r="P9" s="137"/>
      <c r="Q9" s="136">
        <v>0</v>
      </c>
    </row>
    <row r="10" spans="1:21" ht="19.5" x14ac:dyDescent="0.2">
      <c r="A10" s="133" t="s">
        <v>43</v>
      </c>
      <c r="B10" s="132"/>
      <c r="C10" s="124">
        <v>20000000</v>
      </c>
      <c r="D10" s="10"/>
      <c r="E10" s="124">
        <v>3515</v>
      </c>
      <c r="F10" s="10"/>
      <c r="G10" s="122" t="s">
        <v>44</v>
      </c>
      <c r="H10" s="10"/>
      <c r="I10" s="123">
        <v>0.20853517438667499</v>
      </c>
      <c r="J10" s="10"/>
      <c r="K10" s="136">
        <v>0</v>
      </c>
      <c r="L10" s="137"/>
      <c r="M10" s="136">
        <v>0</v>
      </c>
      <c r="N10" s="137"/>
      <c r="O10" s="136">
        <v>0</v>
      </c>
      <c r="P10" s="137"/>
      <c r="Q10" s="136">
        <v>0</v>
      </c>
    </row>
    <row r="11" spans="1:21" ht="19.5" x14ac:dyDescent="0.2">
      <c r="A11" s="133" t="s">
        <v>45</v>
      </c>
      <c r="B11" s="132"/>
      <c r="C11" s="124">
        <v>5000000</v>
      </c>
      <c r="D11" s="10"/>
      <c r="E11" s="124">
        <v>15442</v>
      </c>
      <c r="F11" s="10"/>
      <c r="G11" s="122" t="s">
        <v>46</v>
      </c>
      <c r="H11" s="10"/>
      <c r="I11" s="123">
        <v>0.24269507702024101</v>
      </c>
      <c r="J11" s="10"/>
      <c r="K11" s="136">
        <v>0</v>
      </c>
      <c r="L11" s="137"/>
      <c r="M11" s="136">
        <v>0</v>
      </c>
      <c r="N11" s="137"/>
      <c r="O11" s="136">
        <v>0</v>
      </c>
      <c r="P11" s="137"/>
      <c r="Q11" s="136">
        <v>0</v>
      </c>
    </row>
    <row r="12" spans="1:21" ht="19.5" x14ac:dyDescent="0.2">
      <c r="A12" s="133" t="s">
        <v>47</v>
      </c>
      <c r="B12" s="132"/>
      <c r="C12" s="124">
        <v>20000000</v>
      </c>
      <c r="D12" s="10"/>
      <c r="E12" s="124">
        <v>3216</v>
      </c>
      <c r="F12" s="10"/>
      <c r="G12" s="122" t="s">
        <v>48</v>
      </c>
      <c r="H12" s="10"/>
      <c r="I12" s="123">
        <v>0.15458940482125899</v>
      </c>
      <c r="J12" s="10"/>
      <c r="K12" s="136">
        <v>0</v>
      </c>
      <c r="L12" s="137"/>
      <c r="M12" s="136">
        <v>0</v>
      </c>
      <c r="N12" s="137"/>
      <c r="O12" s="136">
        <v>0</v>
      </c>
      <c r="P12" s="137"/>
      <c r="Q12" s="136">
        <v>0</v>
      </c>
    </row>
    <row r="13" spans="1:21" ht="19.5" x14ac:dyDescent="0.2">
      <c r="A13" s="134" t="s">
        <v>49</v>
      </c>
      <c r="B13" s="135"/>
      <c r="C13" s="125">
        <v>40000000</v>
      </c>
      <c r="D13" s="22"/>
      <c r="E13" s="125">
        <v>1506</v>
      </c>
      <c r="F13" s="22"/>
      <c r="G13" s="126" t="s">
        <v>50</v>
      </c>
      <c r="H13" s="22"/>
      <c r="I13" s="127">
        <v>8.4810916580003504E-2</v>
      </c>
      <c r="J13" s="22"/>
      <c r="K13" s="136">
        <v>0</v>
      </c>
      <c r="L13" s="137"/>
      <c r="M13" s="136">
        <v>0</v>
      </c>
      <c r="N13" s="137"/>
      <c r="O13" s="136">
        <v>0</v>
      </c>
      <c r="P13" s="137"/>
      <c r="Q13" s="136">
        <v>0</v>
      </c>
    </row>
    <row r="14" spans="1:2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</sheetData>
  <sheetProtection algorithmName="SHA-512" hashValue="kETRsSjJx1Lp/BeCQtgmMuzB22ctlZwhKN+VdGMwt/NL6mS562eT5TH91NDNF38Y51ss87t+zHCV0zfwtFNP5A==" saltValue="8auBBrnwp4dJ8a5tPP43bg==" spinCount="100000" sheet="1" objects="1" scenarios="1" selectLockedCells="1" autoFilter="0" selectUnlockedCells="1"/>
  <mergeCells count="6">
    <mergeCell ref="K5:Q5"/>
    <mergeCell ref="C5:I5"/>
    <mergeCell ref="A1:Q1"/>
    <mergeCell ref="A2:Q2"/>
    <mergeCell ref="A3:Q3"/>
    <mergeCell ref="A4:Q4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Y15"/>
  <sheetViews>
    <sheetView rightToLeft="1" view="pageBreakPreview" zoomScale="91" zoomScaleNormal="100" zoomScaleSheetLayoutView="91" workbookViewId="0">
      <selection activeCell="A5" sqref="A5:Y5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5.5703125" customWidth="1"/>
    <col min="4" max="4" width="1.28515625" customWidth="1"/>
    <col min="5" max="5" width="15.140625" customWidth="1"/>
    <col min="6" max="6" width="1.28515625" customWidth="1"/>
    <col min="7" max="7" width="15" customWidth="1"/>
    <col min="8" max="8" width="1.28515625" customWidth="1"/>
    <col min="9" max="9" width="13.85546875" bestFit="1" customWidth="1"/>
    <col min="10" max="10" width="1.28515625" customWidth="1"/>
    <col min="11" max="11" width="20.7109375" bestFit="1" customWidth="1"/>
    <col min="12" max="12" width="1.28515625" customWidth="1"/>
    <col min="13" max="13" width="11.5703125" customWidth="1"/>
    <col min="14" max="14" width="1.28515625" customWidth="1"/>
    <col min="15" max="15" width="14.5703125" customWidth="1"/>
    <col min="16" max="16" width="1.28515625" customWidth="1"/>
    <col min="17" max="17" width="13.85546875" bestFit="1" customWidth="1"/>
    <col min="18" max="18" width="1.28515625" customWidth="1"/>
    <col min="19" max="19" width="13.7109375" customWidth="1"/>
    <col min="20" max="20" width="1.28515625" customWidth="1"/>
    <col min="21" max="21" width="20.85546875" bestFit="1" customWidth="1"/>
    <col min="22" max="22" width="1.28515625" customWidth="1"/>
    <col min="23" max="23" width="20.28515625" bestFit="1" customWidth="1"/>
    <col min="24" max="24" width="1.28515625" customWidth="1"/>
    <col min="25" max="25" width="11.42578125" customWidth="1"/>
    <col min="26" max="26" width="0.28515625" customWidth="1"/>
  </cols>
  <sheetData>
    <row r="1" spans="1:25" ht="29.1" customHeight="1" x14ac:dyDescent="0.2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</row>
    <row r="2" spans="1:25" ht="21.75" customHeight="1" x14ac:dyDescent="0.2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</row>
    <row r="3" spans="1:25" ht="21.75" customHeight="1" x14ac:dyDescent="0.2">
      <c r="A3" s="231" t="str">
        <f>'صورت وضعیت'!B6</f>
        <v>برای ماه منتهی به 1403/06/31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5" ht="14.45" customHeight="1" x14ac:dyDescent="0.2"/>
    <row r="5" spans="1:25" ht="22.5" x14ac:dyDescent="0.2">
      <c r="A5" s="236" t="s">
        <v>216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</row>
    <row r="6" spans="1:25" ht="14.45" customHeight="1" x14ac:dyDescent="0.2">
      <c r="A6" s="101"/>
      <c r="B6" s="24"/>
      <c r="C6" s="24"/>
      <c r="D6" s="24"/>
      <c r="E6" s="101"/>
      <c r="F6" s="101"/>
      <c r="G6" s="24"/>
      <c r="H6" s="24"/>
      <c r="I6" s="24"/>
      <c r="J6" s="24"/>
      <c r="K6" s="24"/>
      <c r="L6" s="101"/>
      <c r="M6" s="101"/>
      <c r="N6" s="24"/>
      <c r="O6" s="24"/>
      <c r="P6" s="24"/>
      <c r="Q6" s="24"/>
      <c r="R6" s="24"/>
      <c r="S6" s="101"/>
      <c r="T6" s="101"/>
      <c r="U6" s="24"/>
      <c r="V6" s="24"/>
      <c r="W6" s="24"/>
      <c r="X6" s="24"/>
      <c r="Y6" s="24"/>
    </row>
    <row r="7" spans="1:25" ht="18.75" customHeight="1" x14ac:dyDescent="0.2">
      <c r="C7" s="223" t="str">
        <f>سهام!F6</f>
        <v>1403/05/31</v>
      </c>
      <c r="D7" s="223"/>
      <c r="E7" s="223"/>
      <c r="F7" s="223"/>
      <c r="G7" s="223"/>
      <c r="I7" s="223" t="s">
        <v>8</v>
      </c>
      <c r="J7" s="223"/>
      <c r="K7" s="223"/>
      <c r="L7" s="223"/>
      <c r="M7" s="223"/>
      <c r="N7" s="223"/>
      <c r="O7" s="223"/>
      <c r="Q7" s="223" t="str">
        <f>سهام!T6</f>
        <v>1403/06/31</v>
      </c>
      <c r="R7" s="223"/>
      <c r="S7" s="223"/>
      <c r="T7" s="223"/>
      <c r="U7" s="223"/>
      <c r="V7" s="223"/>
      <c r="W7" s="223"/>
      <c r="X7" s="223"/>
      <c r="Y7" s="223"/>
    </row>
    <row r="8" spans="1:25" ht="14.45" customHeight="1" x14ac:dyDescent="0.2">
      <c r="A8" s="222" t="s">
        <v>54</v>
      </c>
      <c r="C8" s="235" t="s">
        <v>55</v>
      </c>
      <c r="D8" s="2"/>
      <c r="E8" s="235" t="s">
        <v>14</v>
      </c>
      <c r="F8" s="2"/>
      <c r="G8" s="235" t="s">
        <v>15</v>
      </c>
      <c r="I8" s="237" t="s">
        <v>52</v>
      </c>
      <c r="J8" s="237"/>
      <c r="K8" s="237"/>
      <c r="L8" s="2"/>
      <c r="M8" s="237" t="s">
        <v>53</v>
      </c>
      <c r="N8" s="237"/>
      <c r="O8" s="237"/>
      <c r="Q8" s="235" t="s">
        <v>13</v>
      </c>
      <c r="R8" s="2"/>
      <c r="S8" s="238" t="s">
        <v>56</v>
      </c>
      <c r="T8" s="2"/>
      <c r="U8" s="235" t="s">
        <v>14</v>
      </c>
      <c r="V8" s="2"/>
      <c r="W8" s="235" t="s">
        <v>15</v>
      </c>
      <c r="X8" s="2"/>
      <c r="Y8" s="238" t="s">
        <v>18</v>
      </c>
    </row>
    <row r="9" spans="1:25" ht="24" customHeight="1" x14ac:dyDescent="0.2">
      <c r="A9" s="223"/>
      <c r="C9" s="223"/>
      <c r="E9" s="223"/>
      <c r="G9" s="223"/>
      <c r="I9" s="96" t="s">
        <v>13</v>
      </c>
      <c r="J9" s="2"/>
      <c r="K9" s="96" t="s">
        <v>14</v>
      </c>
      <c r="M9" s="3" t="s">
        <v>13</v>
      </c>
      <c r="N9" s="2"/>
      <c r="O9" s="3" t="s">
        <v>16</v>
      </c>
      <c r="Q9" s="223"/>
      <c r="S9" s="239"/>
      <c r="U9" s="223"/>
      <c r="W9" s="223"/>
      <c r="Y9" s="239"/>
    </row>
    <row r="10" spans="1:25" ht="21.75" customHeight="1" x14ac:dyDescent="0.2">
      <c r="A10" s="93" t="s">
        <v>57</v>
      </c>
      <c r="C10" s="139">
        <v>2000000</v>
      </c>
      <c r="E10" s="25">
        <v>20023200000</v>
      </c>
      <c r="G10" s="25">
        <v>19776487500</v>
      </c>
      <c r="I10" s="145">
        <v>0</v>
      </c>
      <c r="J10" s="146"/>
      <c r="K10" s="145">
        <v>0</v>
      </c>
      <c r="M10" s="28">
        <v>2000000</v>
      </c>
      <c r="O10" s="25">
        <v>21374853087</v>
      </c>
      <c r="Q10" s="151">
        <v>0</v>
      </c>
      <c r="R10" s="112"/>
      <c r="S10" s="151">
        <v>0</v>
      </c>
      <c r="T10" s="112"/>
      <c r="U10" s="151">
        <v>0</v>
      </c>
      <c r="V10" s="112"/>
      <c r="W10" s="151">
        <v>0</v>
      </c>
      <c r="X10" s="112"/>
      <c r="Y10" s="154">
        <f>W10/سهام!$AE$1</f>
        <v>0</v>
      </c>
    </row>
    <row r="11" spans="1:25" ht="21.75" customHeight="1" x14ac:dyDescent="0.2">
      <c r="A11" s="94" t="s">
        <v>58</v>
      </c>
      <c r="C11" s="140">
        <v>100260</v>
      </c>
      <c r="E11" s="26">
        <v>29528122983</v>
      </c>
      <c r="G11" s="26">
        <v>29588844193.02</v>
      </c>
      <c r="I11" s="145">
        <v>0</v>
      </c>
      <c r="J11" s="146"/>
      <c r="K11" s="145">
        <v>0</v>
      </c>
      <c r="M11" s="147">
        <v>0</v>
      </c>
      <c r="N11" s="112"/>
      <c r="O11" s="147">
        <v>0</v>
      </c>
      <c r="Q11" s="147">
        <v>100260</v>
      </c>
      <c r="R11" s="112"/>
      <c r="S11" s="147">
        <v>314590</v>
      </c>
      <c r="T11" s="112"/>
      <c r="U11" s="147">
        <v>29528122983</v>
      </c>
      <c r="V11" s="112"/>
      <c r="W11" s="147">
        <v>31503338707.837502</v>
      </c>
      <c r="X11" s="112"/>
      <c r="Y11" s="154">
        <f>W11/سهام!$AE$1</f>
        <v>1.4183986721761957E-3</v>
      </c>
    </row>
    <row r="12" spans="1:25" ht="21.75" customHeight="1" x14ac:dyDescent="0.2">
      <c r="A12" s="94" t="s">
        <v>59</v>
      </c>
      <c r="C12" s="140">
        <v>5310571</v>
      </c>
      <c r="E12" s="26">
        <v>58477913312</v>
      </c>
      <c r="G12" s="26">
        <v>79716796473.129196</v>
      </c>
      <c r="I12" s="147">
        <v>1000000</v>
      </c>
      <c r="J12" s="112"/>
      <c r="K12" s="147">
        <v>15608492028</v>
      </c>
      <c r="M12" s="147">
        <v>0</v>
      </c>
      <c r="N12" s="112"/>
      <c r="O12" s="147">
        <v>0</v>
      </c>
      <c r="Q12" s="147">
        <v>6310571</v>
      </c>
      <c r="R12" s="112"/>
      <c r="S12" s="147">
        <v>15630</v>
      </c>
      <c r="T12" s="112"/>
      <c r="U12" s="147">
        <v>74086405340</v>
      </c>
      <c r="V12" s="112"/>
      <c r="W12" s="147">
        <v>98515863660.324005</v>
      </c>
      <c r="X12" s="112"/>
      <c r="Y12" s="154">
        <f>W12/سهام!$AE$1</f>
        <v>4.4355543233051374E-3</v>
      </c>
    </row>
    <row r="13" spans="1:25" ht="21.75" customHeight="1" x14ac:dyDescent="0.2">
      <c r="A13" s="95" t="s">
        <v>60</v>
      </c>
      <c r="C13" s="141">
        <v>996669</v>
      </c>
      <c r="E13" s="27">
        <v>9978251360</v>
      </c>
      <c r="G13" s="27">
        <v>10004628828.403099</v>
      </c>
      <c r="I13" s="145">
        <v>0</v>
      </c>
      <c r="J13" s="112"/>
      <c r="K13" s="148">
        <v>0</v>
      </c>
      <c r="M13" s="147">
        <v>0</v>
      </c>
      <c r="N13" s="112"/>
      <c r="O13" s="148">
        <v>0</v>
      </c>
      <c r="Q13" s="145">
        <v>996669</v>
      </c>
      <c r="R13" s="112"/>
      <c r="S13" s="145">
        <v>10265</v>
      </c>
      <c r="T13" s="112"/>
      <c r="U13" s="148">
        <v>9978251360</v>
      </c>
      <c r="V13" s="112"/>
      <c r="W13" s="148">
        <v>10218658201.3491</v>
      </c>
      <c r="X13" s="112"/>
      <c r="Y13" s="154">
        <f>W13/سهام!$AE$1</f>
        <v>4.6008238550950984E-4</v>
      </c>
    </row>
    <row r="14" spans="1:25" ht="21.75" customHeight="1" thickBot="1" x14ac:dyDescent="0.25">
      <c r="A14" s="92"/>
      <c r="C14" s="125"/>
      <c r="E14" s="29">
        <f>SUM(E10:E13)</f>
        <v>118007487655</v>
      </c>
      <c r="G14" s="29">
        <f>SUM(G10:G13)</f>
        <v>139086756994.55231</v>
      </c>
      <c r="I14" s="8"/>
      <c r="K14" s="29">
        <f>SUM(K10:K13)</f>
        <v>15608492028</v>
      </c>
      <c r="M14" s="8"/>
      <c r="O14" s="29">
        <f>SUM(O10:O13)</f>
        <v>21374853087</v>
      </c>
      <c r="Q14" s="152"/>
      <c r="R14" s="112"/>
      <c r="S14" s="152"/>
      <c r="T14" s="112"/>
      <c r="U14" s="153">
        <f>SUM(U10:U13)</f>
        <v>113592779683</v>
      </c>
      <c r="V14" s="112"/>
      <c r="W14" s="153">
        <f>SUM(W10:W13)</f>
        <v>140237860569.51059</v>
      </c>
      <c r="X14" s="112"/>
      <c r="Y14" s="155">
        <f>SUM(Y10:Y13)</f>
        <v>6.3140353809908439E-3</v>
      </c>
    </row>
    <row r="15" spans="1:25" ht="13.5" thickTop="1" x14ac:dyDescent="0.2"/>
  </sheetData>
  <sheetProtection algorithmName="SHA-512" hashValue="k7FWB2HiZfRpPiCTPnNOpc+XAvO2RUI9qZ1aemT2zP0kyQoRsyl2V3qKgYbIUYnrLRVs1Hb7DqE2w7gyIJzCTA==" saltValue="buAUyn/jdixTxooBIfvQBA==" spinCount="100000" sheet="1" objects="1" scenarios="1" selectLockedCells="1" autoFilter="0" selectUnlockedCells="1"/>
  <mergeCells count="18">
    <mergeCell ref="A1:Y1"/>
    <mergeCell ref="A2:Y2"/>
    <mergeCell ref="A3:Y3"/>
    <mergeCell ref="I7:O7"/>
    <mergeCell ref="Q7:Y7"/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</mergeCells>
  <pageMargins left="0.39" right="0.39" top="0.39" bottom="0.39" header="0" footer="0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AK30"/>
  <sheetViews>
    <sheetView rightToLeft="1" view="pageBreakPreview" topLeftCell="I1" zoomScale="85" zoomScaleNormal="100" zoomScaleSheetLayoutView="85" workbookViewId="0">
      <selection activeCell="Q35" sqref="Q35"/>
    </sheetView>
  </sheetViews>
  <sheetFormatPr defaultRowHeight="12.75" x14ac:dyDescent="0.2"/>
  <cols>
    <col min="1" max="1" width="26.7109375" customWidth="1"/>
    <col min="2" max="2" width="1.28515625" customWidth="1"/>
    <col min="3" max="3" width="10.5703125" customWidth="1"/>
    <col min="4" max="4" width="1.28515625" customWidth="1"/>
    <col min="5" max="5" width="14.7109375" customWidth="1"/>
    <col min="6" max="6" width="1.28515625" customWidth="1"/>
    <col min="7" max="7" width="14.7109375" bestFit="1" customWidth="1"/>
    <col min="8" max="8" width="1.28515625" customWidth="1"/>
    <col min="9" max="9" width="12.85546875" customWidth="1"/>
    <col min="10" max="10" width="1.28515625" customWidth="1"/>
    <col min="11" max="11" width="12.28515625" customWidth="1"/>
    <col min="12" max="12" width="1.28515625" customWidth="1"/>
    <col min="13" max="13" width="12" customWidth="1"/>
    <col min="14" max="14" width="1.28515625" customWidth="1"/>
    <col min="15" max="15" width="16.140625" bestFit="1" customWidth="1"/>
    <col min="16" max="16" width="1.28515625" customWidth="1"/>
    <col min="17" max="17" width="23.42578125" bestFit="1" customWidth="1"/>
    <col min="18" max="18" width="1.28515625" customWidth="1"/>
    <col min="19" max="19" width="23.42578125" bestFit="1" customWidth="1"/>
    <col min="20" max="20" width="1.28515625" customWidth="1"/>
    <col min="21" max="21" width="18.28515625" bestFit="1" customWidth="1"/>
    <col min="22" max="22" width="1.28515625" customWidth="1"/>
    <col min="23" max="23" width="26.7109375" bestFit="1" customWidth="1"/>
    <col min="24" max="24" width="1.28515625" customWidth="1"/>
    <col min="25" max="25" width="13.85546875" customWidth="1"/>
    <col min="26" max="26" width="1.28515625" customWidth="1"/>
    <col min="27" max="27" width="23.28515625" bestFit="1" customWidth="1"/>
    <col min="28" max="28" width="1.28515625" customWidth="1"/>
    <col min="29" max="29" width="16.140625" bestFit="1" customWidth="1"/>
    <col min="30" max="30" width="1.28515625" customWidth="1"/>
    <col min="31" max="31" width="15.140625" customWidth="1"/>
    <col min="32" max="32" width="1.28515625" customWidth="1"/>
    <col min="33" max="33" width="23.28515625" bestFit="1" customWidth="1"/>
    <col min="34" max="34" width="1.28515625" customWidth="1"/>
    <col min="35" max="35" width="23.28515625" bestFit="1" customWidth="1"/>
    <col min="36" max="36" width="1.28515625" customWidth="1"/>
    <col min="37" max="37" width="11.28515625" style="109" customWidth="1"/>
    <col min="38" max="38" width="0.28515625" customWidth="1"/>
  </cols>
  <sheetData>
    <row r="1" spans="1:37" ht="22.5" customHeight="1" x14ac:dyDescent="0.2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</row>
    <row r="2" spans="1:37" ht="21.75" customHeight="1" x14ac:dyDescent="0.2">
      <c r="A2" s="244" t="s">
        <v>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</row>
    <row r="3" spans="1:37" ht="21.75" customHeight="1" x14ac:dyDescent="0.2">
      <c r="A3" s="244" t="str">
        <f>'صورت وضعیت'!B6</f>
        <v>برای ماه منتهی به 1403/06/31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</row>
    <row r="4" spans="1:37" ht="22.5" x14ac:dyDescent="0.2">
      <c r="A4" s="236" t="s">
        <v>217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</row>
    <row r="5" spans="1:37" ht="18.75" customHeight="1" x14ac:dyDescent="0.2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60"/>
    </row>
    <row r="6" spans="1:37" ht="14.45" customHeight="1" x14ac:dyDescent="0.2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43" t="str">
        <f>سهام!F6</f>
        <v>1403/05/31</v>
      </c>
      <c r="P6" s="243"/>
      <c r="Q6" s="243"/>
      <c r="R6" s="243"/>
      <c r="S6" s="243"/>
      <c r="U6" s="243" t="s">
        <v>8</v>
      </c>
      <c r="V6" s="243"/>
      <c r="W6" s="243"/>
      <c r="X6" s="243"/>
      <c r="Y6" s="243"/>
      <c r="Z6" s="243"/>
      <c r="AA6" s="243"/>
      <c r="AC6" s="243" t="str">
        <f>سهام!T6</f>
        <v>1403/06/31</v>
      </c>
      <c r="AD6" s="243"/>
      <c r="AE6" s="243"/>
      <c r="AF6" s="243"/>
      <c r="AG6" s="243"/>
      <c r="AH6" s="243"/>
      <c r="AI6" s="243"/>
      <c r="AJ6" s="243"/>
      <c r="AK6" s="243"/>
    </row>
    <row r="7" spans="1:37" ht="14.45" customHeight="1" x14ac:dyDescent="0.2">
      <c r="A7" s="246" t="s">
        <v>61</v>
      </c>
      <c r="B7" s="246"/>
      <c r="C7" s="240" t="s">
        <v>62</v>
      </c>
      <c r="D7" s="2"/>
      <c r="E7" s="240" t="s">
        <v>63</v>
      </c>
      <c r="F7" s="2"/>
      <c r="G7" s="242" t="s">
        <v>64</v>
      </c>
      <c r="H7" s="2"/>
      <c r="I7" s="242" t="s">
        <v>65</v>
      </c>
      <c r="J7" s="2"/>
      <c r="K7" s="242" t="s">
        <v>66</v>
      </c>
      <c r="L7" s="2"/>
      <c r="M7" s="242" t="s">
        <v>36</v>
      </c>
      <c r="N7" s="2"/>
      <c r="O7" s="242" t="s">
        <v>13</v>
      </c>
      <c r="P7" s="2"/>
      <c r="Q7" s="242" t="s">
        <v>14</v>
      </c>
      <c r="R7" s="2"/>
      <c r="S7" s="242" t="s">
        <v>15</v>
      </c>
      <c r="U7" s="245" t="s">
        <v>10</v>
      </c>
      <c r="V7" s="245"/>
      <c r="W7" s="245"/>
      <c r="X7" s="2"/>
      <c r="Y7" s="245" t="s">
        <v>11</v>
      </c>
      <c r="Z7" s="245"/>
      <c r="AA7" s="245"/>
      <c r="AC7" s="242" t="s">
        <v>13</v>
      </c>
      <c r="AD7" s="2"/>
      <c r="AE7" s="242" t="s">
        <v>17</v>
      </c>
      <c r="AF7" s="2"/>
      <c r="AG7" s="242" t="s">
        <v>14</v>
      </c>
      <c r="AH7" s="2"/>
      <c r="AI7" s="240" t="s">
        <v>15</v>
      </c>
      <c r="AJ7" s="2"/>
      <c r="AK7" s="247" t="s">
        <v>18</v>
      </c>
    </row>
    <row r="8" spans="1:37" ht="25.5" customHeight="1" x14ac:dyDescent="0.2">
      <c r="A8" s="246"/>
      <c r="B8" s="246"/>
      <c r="C8" s="241"/>
      <c r="E8" s="241"/>
      <c r="G8" s="243"/>
      <c r="I8" s="243"/>
      <c r="K8" s="243"/>
      <c r="M8" s="243"/>
      <c r="O8" s="243"/>
      <c r="Q8" s="243"/>
      <c r="S8" s="243"/>
      <c r="U8" s="31" t="s">
        <v>13</v>
      </c>
      <c r="V8" s="2"/>
      <c r="W8" s="31" t="s">
        <v>14</v>
      </c>
      <c r="Y8" s="31" t="s">
        <v>13</v>
      </c>
      <c r="Z8" s="2"/>
      <c r="AA8" s="31" t="s">
        <v>16</v>
      </c>
      <c r="AC8" s="243"/>
      <c r="AE8" s="243"/>
      <c r="AG8" s="243"/>
      <c r="AI8" s="241"/>
      <c r="AK8" s="248"/>
    </row>
    <row r="9" spans="1:37" ht="21.75" customHeight="1" x14ac:dyDescent="0.2">
      <c r="A9" s="157" t="s">
        <v>67</v>
      </c>
      <c r="C9" s="36" t="s">
        <v>68</v>
      </c>
      <c r="E9" s="36" t="s">
        <v>68</v>
      </c>
      <c r="G9" s="37" t="s">
        <v>69</v>
      </c>
      <c r="I9" s="36" t="s">
        <v>70</v>
      </c>
      <c r="K9" s="111">
        <v>0</v>
      </c>
      <c r="L9" s="112"/>
      <c r="M9" s="111">
        <v>0</v>
      </c>
      <c r="O9" s="147">
        <v>17275</v>
      </c>
      <c r="P9" s="112"/>
      <c r="Q9" s="147">
        <v>14717364619</v>
      </c>
      <c r="R9" s="112"/>
      <c r="S9" s="151">
        <v>15440878083</v>
      </c>
      <c r="T9" s="112"/>
      <c r="U9" s="111">
        <v>0</v>
      </c>
      <c r="V9" s="112"/>
      <c r="W9" s="111">
        <v>0</v>
      </c>
      <c r="X9" s="112"/>
      <c r="Y9" s="147">
        <v>0</v>
      </c>
      <c r="Z9" s="112"/>
      <c r="AA9" s="147">
        <v>0</v>
      </c>
      <c r="AB9" s="112"/>
      <c r="AC9" s="147">
        <v>17275</v>
      </c>
      <c r="AD9" s="112"/>
      <c r="AE9" s="147">
        <v>910790</v>
      </c>
      <c r="AF9" s="112"/>
      <c r="AG9" s="147">
        <v>14717364619</v>
      </c>
      <c r="AH9" s="112"/>
      <c r="AI9" s="147">
        <v>15731045481</v>
      </c>
      <c r="AJ9" s="112"/>
      <c r="AK9" s="154">
        <f>AI9/سهام!$AE$1</f>
        <v>7.0827077184180075E-4</v>
      </c>
    </row>
    <row r="10" spans="1:37" ht="21.75" customHeight="1" x14ac:dyDescent="0.2">
      <c r="A10" s="94" t="s">
        <v>71</v>
      </c>
      <c r="C10" s="36" t="s">
        <v>68</v>
      </c>
      <c r="E10" s="36" t="s">
        <v>68</v>
      </c>
      <c r="G10" s="36" t="s">
        <v>72</v>
      </c>
      <c r="I10" s="36" t="s">
        <v>73</v>
      </c>
      <c r="K10" s="147">
        <v>0</v>
      </c>
      <c r="L10" s="112"/>
      <c r="M10" s="147">
        <v>0</v>
      </c>
      <c r="O10" s="147">
        <v>71600</v>
      </c>
      <c r="P10" s="112"/>
      <c r="Q10" s="147">
        <v>50014503485</v>
      </c>
      <c r="R10" s="112"/>
      <c r="S10" s="147">
        <v>57806520668</v>
      </c>
      <c r="T10" s="112"/>
      <c r="U10" s="114">
        <v>0</v>
      </c>
      <c r="V10" s="112"/>
      <c r="W10" s="114">
        <v>0</v>
      </c>
      <c r="X10" s="112"/>
      <c r="Y10" s="147">
        <v>0</v>
      </c>
      <c r="Z10" s="112"/>
      <c r="AA10" s="147">
        <v>0</v>
      </c>
      <c r="AB10" s="112"/>
      <c r="AC10" s="147">
        <v>71600</v>
      </c>
      <c r="AD10" s="112"/>
      <c r="AE10" s="147">
        <v>820450</v>
      </c>
      <c r="AF10" s="112"/>
      <c r="AG10" s="147">
        <v>50014503485</v>
      </c>
      <c r="AH10" s="112"/>
      <c r="AI10" s="147">
        <v>58733572610</v>
      </c>
      <c r="AJ10" s="112"/>
      <c r="AK10" s="154">
        <f>AI10/سهام!$AE$1</f>
        <v>2.6444061111993394E-3</v>
      </c>
    </row>
    <row r="11" spans="1:37" ht="21.75" customHeight="1" x14ac:dyDescent="0.2">
      <c r="A11" s="94" t="s">
        <v>74</v>
      </c>
      <c r="C11" s="36" t="s">
        <v>68</v>
      </c>
      <c r="E11" s="36" t="s">
        <v>68</v>
      </c>
      <c r="G11" s="36" t="s">
        <v>75</v>
      </c>
      <c r="I11" s="36" t="s">
        <v>76</v>
      </c>
      <c r="K11" s="147">
        <v>0</v>
      </c>
      <c r="L11" s="112"/>
      <c r="M11" s="147">
        <v>0</v>
      </c>
      <c r="O11" s="147">
        <v>21826</v>
      </c>
      <c r="P11" s="112"/>
      <c r="Q11" s="147">
        <v>18846066902</v>
      </c>
      <c r="R11" s="112"/>
      <c r="S11" s="147">
        <v>19661225236</v>
      </c>
      <c r="T11" s="112"/>
      <c r="U11" s="114">
        <v>0</v>
      </c>
      <c r="V11" s="112"/>
      <c r="W11" s="114">
        <v>0</v>
      </c>
      <c r="X11" s="112"/>
      <c r="Y11" s="147">
        <v>0</v>
      </c>
      <c r="Z11" s="112"/>
      <c r="AA11" s="147">
        <v>0</v>
      </c>
      <c r="AB11" s="112"/>
      <c r="AC11" s="147">
        <v>21826</v>
      </c>
      <c r="AD11" s="112"/>
      <c r="AE11" s="147">
        <v>914070</v>
      </c>
      <c r="AF11" s="112"/>
      <c r="AG11" s="147">
        <v>18846066902</v>
      </c>
      <c r="AH11" s="112"/>
      <c r="AI11" s="147">
        <v>19946875793</v>
      </c>
      <c r="AJ11" s="112"/>
      <c r="AK11" s="154">
        <f>AI11/سهام!$AE$1</f>
        <v>8.9808329209932198E-4</v>
      </c>
    </row>
    <row r="12" spans="1:37" ht="21.75" customHeight="1" x14ac:dyDescent="0.2">
      <c r="A12" s="95" t="s">
        <v>77</v>
      </c>
      <c r="C12" s="36" t="s">
        <v>68</v>
      </c>
      <c r="E12" s="36" t="s">
        <v>68</v>
      </c>
      <c r="G12" s="36" t="s">
        <v>78</v>
      </c>
      <c r="I12" s="36" t="s">
        <v>79</v>
      </c>
      <c r="K12" s="147">
        <v>0</v>
      </c>
      <c r="L12" s="112"/>
      <c r="M12" s="147">
        <v>0</v>
      </c>
      <c r="O12" s="147">
        <v>49516</v>
      </c>
      <c r="P12" s="112"/>
      <c r="Q12" s="147">
        <v>44951034578</v>
      </c>
      <c r="R12" s="112"/>
      <c r="S12" s="147">
        <v>47031673963</v>
      </c>
      <c r="T12" s="112"/>
      <c r="U12" s="114">
        <v>0</v>
      </c>
      <c r="V12" s="112"/>
      <c r="W12" s="114">
        <v>0</v>
      </c>
      <c r="X12" s="112"/>
      <c r="Y12" s="147">
        <v>0</v>
      </c>
      <c r="Z12" s="112"/>
      <c r="AA12" s="147">
        <v>0</v>
      </c>
      <c r="AB12" s="112"/>
      <c r="AC12" s="147">
        <v>49516</v>
      </c>
      <c r="AD12" s="112"/>
      <c r="AE12" s="147">
        <v>963300</v>
      </c>
      <c r="AF12" s="112"/>
      <c r="AG12" s="147">
        <v>44951034578</v>
      </c>
      <c r="AH12" s="112"/>
      <c r="AI12" s="147">
        <v>47690117399</v>
      </c>
      <c r="AJ12" s="112"/>
      <c r="AK12" s="154">
        <f>AI12/سهام!$AE$1</f>
        <v>2.1471882654088312E-3</v>
      </c>
    </row>
    <row r="13" spans="1:37" ht="21.75" customHeight="1" x14ac:dyDescent="0.2">
      <c r="A13" s="94" t="s">
        <v>81</v>
      </c>
      <c r="C13" s="36" t="s">
        <v>68</v>
      </c>
      <c r="E13" s="36" t="s">
        <v>68</v>
      </c>
      <c r="G13" s="36" t="s">
        <v>78</v>
      </c>
      <c r="I13" s="36" t="s">
        <v>48</v>
      </c>
      <c r="K13" s="147">
        <v>0</v>
      </c>
      <c r="L13" s="112"/>
      <c r="M13" s="147">
        <v>0</v>
      </c>
      <c r="O13" s="147">
        <v>33051</v>
      </c>
      <c r="P13" s="112"/>
      <c r="Q13" s="147">
        <v>31313997565</v>
      </c>
      <c r="R13" s="112"/>
      <c r="S13" s="147">
        <v>32432685480</v>
      </c>
      <c r="T13" s="112"/>
      <c r="U13" s="114">
        <v>0</v>
      </c>
      <c r="V13" s="112"/>
      <c r="W13" s="114">
        <v>0</v>
      </c>
      <c r="X13" s="112"/>
      <c r="Y13" s="147">
        <v>33051</v>
      </c>
      <c r="Z13" s="112"/>
      <c r="AA13" s="147">
        <v>33051000000</v>
      </c>
      <c r="AB13" s="112"/>
      <c r="AC13" s="147">
        <v>0</v>
      </c>
      <c r="AD13" s="112"/>
      <c r="AE13" s="147">
        <v>0</v>
      </c>
      <c r="AF13" s="112"/>
      <c r="AG13" s="147">
        <v>0</v>
      </c>
      <c r="AH13" s="112"/>
      <c r="AI13" s="147">
        <v>0</v>
      </c>
      <c r="AJ13" s="112"/>
      <c r="AK13" s="154">
        <f>AI13/سهام!$AE$1</f>
        <v>0</v>
      </c>
    </row>
    <row r="14" spans="1:37" ht="21.75" customHeight="1" x14ac:dyDescent="0.2">
      <c r="A14" s="94" t="s">
        <v>82</v>
      </c>
      <c r="C14" s="36" t="s">
        <v>68</v>
      </c>
      <c r="E14" s="36" t="s">
        <v>68</v>
      </c>
      <c r="G14" s="38" t="s">
        <v>83</v>
      </c>
      <c r="I14" s="36" t="s">
        <v>84</v>
      </c>
      <c r="K14" s="147">
        <v>0</v>
      </c>
      <c r="L14" s="112"/>
      <c r="M14" s="147">
        <v>0</v>
      </c>
      <c r="O14" s="147">
        <v>57874</v>
      </c>
      <c r="P14" s="112"/>
      <c r="Q14" s="147">
        <v>52881534125</v>
      </c>
      <c r="R14" s="112"/>
      <c r="S14" s="147">
        <v>54970334820</v>
      </c>
      <c r="T14" s="112"/>
      <c r="U14" s="114">
        <v>0</v>
      </c>
      <c r="V14" s="112"/>
      <c r="W14" s="114">
        <v>0</v>
      </c>
      <c r="X14" s="112"/>
      <c r="Y14" s="147">
        <v>0</v>
      </c>
      <c r="Z14" s="112"/>
      <c r="AA14" s="147">
        <v>0</v>
      </c>
      <c r="AB14" s="112"/>
      <c r="AC14" s="147">
        <v>57874</v>
      </c>
      <c r="AD14" s="112"/>
      <c r="AE14" s="147">
        <v>967200</v>
      </c>
      <c r="AF14" s="112"/>
      <c r="AG14" s="147">
        <v>52881534125</v>
      </c>
      <c r="AH14" s="112"/>
      <c r="AI14" s="147">
        <v>55965587198</v>
      </c>
      <c r="AJ14" s="112"/>
      <c r="AK14" s="154">
        <f>AI14/سهام!$AE$1</f>
        <v>2.5197810081461465E-3</v>
      </c>
    </row>
    <row r="15" spans="1:37" ht="21.75" customHeight="1" x14ac:dyDescent="0.2">
      <c r="A15" s="94" t="s">
        <v>85</v>
      </c>
      <c r="C15" s="36" t="s">
        <v>68</v>
      </c>
      <c r="E15" s="36" t="s">
        <v>68</v>
      </c>
      <c r="G15" s="38" t="s">
        <v>86</v>
      </c>
      <c r="I15" s="36" t="s">
        <v>87</v>
      </c>
      <c r="K15" s="147">
        <v>0</v>
      </c>
      <c r="L15" s="112"/>
      <c r="M15" s="147">
        <v>0</v>
      </c>
      <c r="O15" s="147">
        <v>14722</v>
      </c>
      <c r="P15" s="112"/>
      <c r="Q15" s="147">
        <v>13087667039</v>
      </c>
      <c r="R15" s="112"/>
      <c r="S15" s="147">
        <v>13751241195</v>
      </c>
      <c r="T15" s="112"/>
      <c r="U15" s="114">
        <v>0</v>
      </c>
      <c r="V15" s="112"/>
      <c r="W15" s="114">
        <v>0</v>
      </c>
      <c r="X15" s="112"/>
      <c r="Y15" s="147">
        <v>0</v>
      </c>
      <c r="Z15" s="112"/>
      <c r="AA15" s="147">
        <v>0</v>
      </c>
      <c r="AB15" s="112"/>
      <c r="AC15" s="147">
        <v>14722</v>
      </c>
      <c r="AD15" s="112"/>
      <c r="AE15" s="147">
        <v>946700</v>
      </c>
      <c r="AF15" s="112"/>
      <c r="AG15" s="147">
        <v>13087667039</v>
      </c>
      <c r="AH15" s="112"/>
      <c r="AI15" s="147">
        <v>13934791261</v>
      </c>
      <c r="AJ15" s="112"/>
      <c r="AK15" s="154">
        <f>AI15/سهام!$AE$1</f>
        <v>6.2739665801636558E-4</v>
      </c>
    </row>
    <row r="16" spans="1:37" ht="21.75" customHeight="1" x14ac:dyDescent="0.2">
      <c r="A16" s="94" t="s">
        <v>88</v>
      </c>
      <c r="C16" s="36" t="s">
        <v>68</v>
      </c>
      <c r="E16" s="36" t="s">
        <v>68</v>
      </c>
      <c r="G16" s="36" t="s">
        <v>89</v>
      </c>
      <c r="I16" s="36" t="s">
        <v>90</v>
      </c>
      <c r="K16" s="147">
        <v>0</v>
      </c>
      <c r="L16" s="112"/>
      <c r="M16" s="147">
        <v>0</v>
      </c>
      <c r="O16" s="147">
        <v>11314</v>
      </c>
      <c r="P16" s="112"/>
      <c r="Q16" s="147">
        <v>10049690768</v>
      </c>
      <c r="R16" s="112"/>
      <c r="S16" s="147">
        <v>10518529210</v>
      </c>
      <c r="T16" s="112"/>
      <c r="U16" s="114">
        <v>0</v>
      </c>
      <c r="V16" s="112"/>
      <c r="W16" s="114">
        <v>0</v>
      </c>
      <c r="X16" s="112"/>
      <c r="Y16" s="147">
        <v>0</v>
      </c>
      <c r="Z16" s="112"/>
      <c r="AA16" s="147">
        <v>0</v>
      </c>
      <c r="AB16" s="112"/>
      <c r="AC16" s="147">
        <v>11314</v>
      </c>
      <c r="AD16" s="112"/>
      <c r="AE16" s="147">
        <v>991810</v>
      </c>
      <c r="AF16" s="112"/>
      <c r="AG16" s="147">
        <v>10049690768</v>
      </c>
      <c r="AH16" s="112"/>
      <c r="AI16" s="147">
        <v>11219304472</v>
      </c>
      <c r="AJ16" s="112"/>
      <c r="AK16" s="154">
        <f>AI16/سهام!$AE$1</f>
        <v>5.0513524021713479E-4</v>
      </c>
    </row>
    <row r="17" spans="1:37" ht="21.75" customHeight="1" x14ac:dyDescent="0.2">
      <c r="A17" s="94" t="s">
        <v>91</v>
      </c>
      <c r="C17" s="36" t="s">
        <v>68</v>
      </c>
      <c r="E17" s="36" t="s">
        <v>68</v>
      </c>
      <c r="G17" s="36" t="s">
        <v>92</v>
      </c>
      <c r="I17" s="36" t="s">
        <v>40</v>
      </c>
      <c r="K17" s="147">
        <v>16</v>
      </c>
      <c r="L17" s="112"/>
      <c r="M17" s="147">
        <v>16</v>
      </c>
      <c r="O17" s="147">
        <v>1386965</v>
      </c>
      <c r="P17" s="112"/>
      <c r="Q17" s="147">
        <v>1300799350842</v>
      </c>
      <c r="R17" s="112"/>
      <c r="S17" s="147">
        <v>1385279750718</v>
      </c>
      <c r="T17" s="112"/>
      <c r="U17" s="114">
        <v>0</v>
      </c>
      <c r="V17" s="112"/>
      <c r="W17" s="114">
        <v>0</v>
      </c>
      <c r="X17" s="112"/>
      <c r="Y17" s="147">
        <v>1386965</v>
      </c>
      <c r="Z17" s="112"/>
      <c r="AA17" s="147">
        <v>1386965000000</v>
      </c>
      <c r="AB17" s="112"/>
      <c r="AC17" s="147">
        <v>0</v>
      </c>
      <c r="AD17" s="112"/>
      <c r="AE17" s="147">
        <v>0</v>
      </c>
      <c r="AF17" s="112"/>
      <c r="AG17" s="147">
        <v>0</v>
      </c>
      <c r="AH17" s="112"/>
      <c r="AI17" s="147">
        <v>0</v>
      </c>
      <c r="AJ17" s="112"/>
      <c r="AK17" s="154">
        <f>AI17/سهام!$AE$1</f>
        <v>0</v>
      </c>
    </row>
    <row r="18" spans="1:37" ht="21.75" customHeight="1" x14ac:dyDescent="0.2">
      <c r="A18" s="94" t="s">
        <v>93</v>
      </c>
      <c r="C18" s="36" t="s">
        <v>68</v>
      </c>
      <c r="E18" s="36" t="s">
        <v>68</v>
      </c>
      <c r="G18" s="36" t="s">
        <v>94</v>
      </c>
      <c r="I18" s="36" t="s">
        <v>95</v>
      </c>
      <c r="K18" s="147">
        <v>18</v>
      </c>
      <c r="L18" s="112"/>
      <c r="M18" s="147">
        <v>18</v>
      </c>
      <c r="O18" s="147">
        <v>3433289</v>
      </c>
      <c r="P18" s="112"/>
      <c r="Q18" s="147">
        <v>3265017519369</v>
      </c>
      <c r="R18" s="112"/>
      <c r="S18" s="147">
        <v>3399208513884</v>
      </c>
      <c r="T18" s="112"/>
      <c r="U18" s="114">
        <v>0</v>
      </c>
      <c r="V18" s="112"/>
      <c r="W18" s="114">
        <v>0</v>
      </c>
      <c r="X18" s="112"/>
      <c r="Y18" s="147">
        <v>0</v>
      </c>
      <c r="Z18" s="112"/>
      <c r="AA18" s="147">
        <v>0</v>
      </c>
      <c r="AB18" s="112"/>
      <c r="AC18" s="147">
        <v>3433289</v>
      </c>
      <c r="AD18" s="112"/>
      <c r="AE18" s="147">
        <v>996455</v>
      </c>
      <c r="AF18" s="112"/>
      <c r="AG18" s="147">
        <v>3265017519369</v>
      </c>
      <c r="AH18" s="112"/>
      <c r="AI18" s="147">
        <v>3420497912859</v>
      </c>
      <c r="AJ18" s="112"/>
      <c r="AK18" s="154">
        <f>AI18/سهام!$AE$1</f>
        <v>0.15400366744536986</v>
      </c>
    </row>
    <row r="19" spans="1:37" ht="21.75" customHeight="1" x14ac:dyDescent="0.2">
      <c r="A19" s="94" t="s">
        <v>96</v>
      </c>
      <c r="C19" s="36" t="s">
        <v>68</v>
      </c>
      <c r="E19" s="36" t="s">
        <v>68</v>
      </c>
      <c r="G19" s="36" t="s">
        <v>97</v>
      </c>
      <c r="I19" s="36" t="s">
        <v>98</v>
      </c>
      <c r="K19" s="147">
        <v>23</v>
      </c>
      <c r="L19" s="112"/>
      <c r="M19" s="147">
        <v>23</v>
      </c>
      <c r="O19" s="147">
        <v>1500000</v>
      </c>
      <c r="P19" s="112"/>
      <c r="Q19" s="147">
        <v>1500160000000</v>
      </c>
      <c r="R19" s="112"/>
      <c r="S19" s="147">
        <v>1499728125000</v>
      </c>
      <c r="T19" s="112"/>
      <c r="U19" s="114">
        <v>0</v>
      </c>
      <c r="V19" s="112"/>
      <c r="W19" s="114">
        <v>0</v>
      </c>
      <c r="X19" s="112"/>
      <c r="Y19" s="147">
        <v>0</v>
      </c>
      <c r="Z19" s="112"/>
      <c r="AA19" s="147">
        <v>0</v>
      </c>
      <c r="AB19" s="112"/>
      <c r="AC19" s="147">
        <v>1500000</v>
      </c>
      <c r="AD19" s="112"/>
      <c r="AE19" s="147">
        <v>1000000</v>
      </c>
      <c r="AF19" s="112"/>
      <c r="AG19" s="147">
        <v>1500160000000</v>
      </c>
      <c r="AH19" s="112"/>
      <c r="AI19" s="147">
        <v>1499728125000</v>
      </c>
      <c r="AJ19" s="112"/>
      <c r="AK19" s="154">
        <f>AI19/سهام!$AE$1</f>
        <v>6.7523394928172525E-2</v>
      </c>
    </row>
    <row r="20" spans="1:37" ht="21.75" customHeight="1" x14ac:dyDescent="0.2">
      <c r="A20" s="94" t="s">
        <v>99</v>
      </c>
      <c r="C20" s="36" t="s">
        <v>68</v>
      </c>
      <c r="E20" s="36" t="s">
        <v>68</v>
      </c>
      <c r="G20" s="38" t="s">
        <v>100</v>
      </c>
      <c r="I20" s="36" t="s">
        <v>101</v>
      </c>
      <c r="K20" s="147">
        <v>23</v>
      </c>
      <c r="L20" s="112"/>
      <c r="M20" s="147">
        <v>23</v>
      </c>
      <c r="O20" s="147">
        <v>526865</v>
      </c>
      <c r="P20" s="112"/>
      <c r="Q20" s="147">
        <v>500020153650</v>
      </c>
      <c r="R20" s="112"/>
      <c r="S20" s="147">
        <v>474980688533</v>
      </c>
      <c r="T20" s="112"/>
      <c r="U20" s="114">
        <v>0</v>
      </c>
      <c r="V20" s="112"/>
      <c r="W20" s="114">
        <v>0</v>
      </c>
      <c r="X20" s="112"/>
      <c r="Y20" s="147">
        <v>0</v>
      </c>
      <c r="Z20" s="112"/>
      <c r="AA20" s="147">
        <v>0</v>
      </c>
      <c r="AB20" s="112"/>
      <c r="AC20" s="147">
        <v>526865</v>
      </c>
      <c r="AD20" s="112"/>
      <c r="AE20" s="147">
        <v>905687</v>
      </c>
      <c r="AF20" s="112"/>
      <c r="AG20" s="147">
        <v>500020153650</v>
      </c>
      <c r="AH20" s="112"/>
      <c r="AI20" s="147">
        <v>477088293325</v>
      </c>
      <c r="AJ20" s="112"/>
      <c r="AK20" s="154">
        <f>AI20/سهام!$AE$1</f>
        <v>2.1480307469590055E-2</v>
      </c>
    </row>
    <row r="21" spans="1:37" ht="21.75" customHeight="1" x14ac:dyDescent="0.2">
      <c r="A21" s="94" t="s">
        <v>102</v>
      </c>
      <c r="C21" s="36" t="s">
        <v>68</v>
      </c>
      <c r="E21" s="36" t="s">
        <v>68</v>
      </c>
      <c r="G21" s="38" t="s">
        <v>103</v>
      </c>
      <c r="I21" s="36" t="s">
        <v>104</v>
      </c>
      <c r="K21" s="144">
        <v>20.5</v>
      </c>
      <c r="L21" s="110"/>
      <c r="M21" s="144">
        <v>20.5</v>
      </c>
      <c r="O21" s="147">
        <v>2100000</v>
      </c>
      <c r="P21" s="112"/>
      <c r="Q21" s="147">
        <v>2003959482000</v>
      </c>
      <c r="R21" s="112"/>
      <c r="S21" s="147">
        <v>2079983734605</v>
      </c>
      <c r="T21" s="112"/>
      <c r="U21" s="114">
        <v>0</v>
      </c>
      <c r="V21" s="112"/>
      <c r="W21" s="114">
        <v>0</v>
      </c>
      <c r="X21" s="112"/>
      <c r="Y21" s="147">
        <v>0</v>
      </c>
      <c r="Z21" s="112"/>
      <c r="AA21" s="147">
        <v>0</v>
      </c>
      <c r="AB21" s="112"/>
      <c r="AC21" s="147">
        <v>2100000</v>
      </c>
      <c r="AD21" s="112"/>
      <c r="AE21" s="147">
        <v>994499</v>
      </c>
      <c r="AF21" s="112"/>
      <c r="AG21" s="147">
        <v>2003959482000</v>
      </c>
      <c r="AH21" s="112"/>
      <c r="AI21" s="147">
        <v>2088069368818</v>
      </c>
      <c r="AJ21" s="112"/>
      <c r="AK21" s="154">
        <f>AI21/سهام!$AE$1</f>
        <v>9.4012728225736072E-2</v>
      </c>
    </row>
    <row r="22" spans="1:37" ht="21.75" customHeight="1" x14ac:dyDescent="0.2">
      <c r="A22" s="95" t="s">
        <v>105</v>
      </c>
      <c r="C22" s="36" t="s">
        <v>68</v>
      </c>
      <c r="E22" s="36" t="s">
        <v>68</v>
      </c>
      <c r="G22" s="36" t="s">
        <v>106</v>
      </c>
      <c r="I22" s="36" t="s">
        <v>107</v>
      </c>
      <c r="K22" s="147">
        <v>23</v>
      </c>
      <c r="L22" s="112"/>
      <c r="M22" s="147">
        <v>23</v>
      </c>
      <c r="O22" s="147">
        <v>500000</v>
      </c>
      <c r="P22" s="112"/>
      <c r="Q22" s="147">
        <v>500000000000</v>
      </c>
      <c r="R22" s="112"/>
      <c r="S22" s="147">
        <v>499909375000</v>
      </c>
      <c r="T22" s="112"/>
      <c r="U22" s="114">
        <v>0</v>
      </c>
      <c r="V22" s="112"/>
      <c r="W22" s="114">
        <v>0</v>
      </c>
      <c r="X22" s="112"/>
      <c r="Y22" s="147">
        <v>0</v>
      </c>
      <c r="Z22" s="112"/>
      <c r="AA22" s="147">
        <v>0</v>
      </c>
      <c r="AB22" s="112"/>
      <c r="AC22" s="147">
        <v>500000</v>
      </c>
      <c r="AD22" s="112"/>
      <c r="AE22" s="147">
        <v>1000000</v>
      </c>
      <c r="AF22" s="112"/>
      <c r="AG22" s="147">
        <v>500000000000</v>
      </c>
      <c r="AH22" s="112"/>
      <c r="AI22" s="147">
        <v>499909375000</v>
      </c>
      <c r="AJ22" s="112"/>
      <c r="AK22" s="154">
        <f>AI22/سهام!$AE$1</f>
        <v>2.2507798309390842E-2</v>
      </c>
    </row>
    <row r="23" spans="1:37" ht="21.75" customHeight="1" x14ac:dyDescent="0.2">
      <c r="A23" s="94" t="s">
        <v>108</v>
      </c>
      <c r="C23" s="36" t="s">
        <v>68</v>
      </c>
      <c r="E23" s="36" t="s">
        <v>68</v>
      </c>
      <c r="G23" s="36" t="s">
        <v>109</v>
      </c>
      <c r="I23" s="36" t="s">
        <v>110</v>
      </c>
      <c r="K23" s="147">
        <v>18</v>
      </c>
      <c r="L23" s="112"/>
      <c r="M23" s="147">
        <v>18</v>
      </c>
      <c r="O23" s="147">
        <v>3440000</v>
      </c>
      <c r="P23" s="112"/>
      <c r="Q23" s="147">
        <v>3259480000000</v>
      </c>
      <c r="R23" s="112"/>
      <c r="S23" s="147">
        <v>3416184784260</v>
      </c>
      <c r="T23" s="112"/>
      <c r="U23" s="114">
        <v>0</v>
      </c>
      <c r="V23" s="112"/>
      <c r="W23" s="114">
        <v>0</v>
      </c>
      <c r="X23" s="112"/>
      <c r="Y23" s="147">
        <v>3440000</v>
      </c>
      <c r="Z23" s="112"/>
      <c r="AA23" s="147">
        <v>3440000000000</v>
      </c>
      <c r="AB23" s="112"/>
      <c r="AC23" s="147">
        <v>0</v>
      </c>
      <c r="AD23" s="112"/>
      <c r="AE23" s="147">
        <v>0</v>
      </c>
      <c r="AF23" s="112"/>
      <c r="AG23" s="147">
        <v>0</v>
      </c>
      <c r="AH23" s="112"/>
      <c r="AI23" s="147">
        <v>0</v>
      </c>
      <c r="AJ23" s="112"/>
      <c r="AK23" s="154">
        <f>AI23/سهام!$AE$1</f>
        <v>0</v>
      </c>
    </row>
    <row r="24" spans="1:37" ht="21.75" customHeight="1" x14ac:dyDescent="0.2">
      <c r="A24" s="94" t="s">
        <v>111</v>
      </c>
      <c r="C24" s="36" t="s">
        <v>68</v>
      </c>
      <c r="E24" s="36" t="s">
        <v>68</v>
      </c>
      <c r="G24" s="36" t="s">
        <v>112</v>
      </c>
      <c r="I24" s="36" t="s">
        <v>113</v>
      </c>
      <c r="K24" s="147">
        <v>18</v>
      </c>
      <c r="L24" s="112"/>
      <c r="M24" s="147">
        <v>18</v>
      </c>
      <c r="O24" s="147">
        <v>1000</v>
      </c>
      <c r="P24" s="112"/>
      <c r="Q24" s="147">
        <v>1000181250</v>
      </c>
      <c r="R24" s="112"/>
      <c r="S24" s="147">
        <v>943039043</v>
      </c>
      <c r="T24" s="112"/>
      <c r="U24" s="114">
        <v>0</v>
      </c>
      <c r="V24" s="112"/>
      <c r="W24" s="114">
        <v>0</v>
      </c>
      <c r="X24" s="112"/>
      <c r="Y24" s="147">
        <v>0</v>
      </c>
      <c r="Z24" s="112"/>
      <c r="AA24" s="147">
        <v>0</v>
      </c>
      <c r="AB24" s="112"/>
      <c r="AC24" s="147">
        <v>1000</v>
      </c>
      <c r="AD24" s="112"/>
      <c r="AE24" s="147">
        <v>943210</v>
      </c>
      <c r="AF24" s="112"/>
      <c r="AG24" s="147">
        <v>1000181250</v>
      </c>
      <c r="AH24" s="112"/>
      <c r="AI24" s="147">
        <v>943039043</v>
      </c>
      <c r="AJ24" s="112"/>
      <c r="AK24" s="154">
        <f>AI24/سهام!$AE$1</f>
        <v>4.2459160878359118E-5</v>
      </c>
    </row>
    <row r="25" spans="1:37" ht="21.75" customHeight="1" x14ac:dyDescent="0.2">
      <c r="A25" s="94" t="s">
        <v>114</v>
      </c>
      <c r="C25" s="36" t="s">
        <v>68</v>
      </c>
      <c r="E25" s="36" t="s">
        <v>68</v>
      </c>
      <c r="G25" s="36" t="s">
        <v>115</v>
      </c>
      <c r="I25" s="36" t="s">
        <v>116</v>
      </c>
      <c r="K25" s="147">
        <v>18</v>
      </c>
      <c r="L25" s="112"/>
      <c r="M25" s="147">
        <v>18</v>
      </c>
      <c r="O25" s="147">
        <v>20000</v>
      </c>
      <c r="P25" s="112"/>
      <c r="Q25" s="147">
        <v>20003625000</v>
      </c>
      <c r="R25" s="112"/>
      <c r="S25" s="147">
        <v>19996375000</v>
      </c>
      <c r="T25" s="112"/>
      <c r="U25" s="114">
        <v>0</v>
      </c>
      <c r="V25" s="112"/>
      <c r="W25" s="114">
        <v>0</v>
      </c>
      <c r="X25" s="112"/>
      <c r="Y25" s="147">
        <v>0</v>
      </c>
      <c r="Z25" s="112"/>
      <c r="AA25" s="147">
        <v>0</v>
      </c>
      <c r="AB25" s="112"/>
      <c r="AC25" s="147">
        <v>20000</v>
      </c>
      <c r="AD25" s="112"/>
      <c r="AE25" s="147">
        <v>1000000</v>
      </c>
      <c r="AF25" s="112"/>
      <c r="AG25" s="147">
        <v>20003625000</v>
      </c>
      <c r="AH25" s="112"/>
      <c r="AI25" s="147">
        <v>19996375000</v>
      </c>
      <c r="AJ25" s="112"/>
      <c r="AK25" s="154">
        <f>AI25/سهام!$AE$1</f>
        <v>9.0031193237563362E-4</v>
      </c>
    </row>
    <row r="26" spans="1:37" ht="21.75" customHeight="1" x14ac:dyDescent="0.2">
      <c r="A26" s="94" t="s">
        <v>218</v>
      </c>
      <c r="C26" s="36" t="s">
        <v>68</v>
      </c>
      <c r="E26" s="36" t="s">
        <v>68</v>
      </c>
      <c r="G26" s="36" t="s">
        <v>219</v>
      </c>
      <c r="I26" s="36" t="s">
        <v>220</v>
      </c>
      <c r="K26" s="147">
        <v>23</v>
      </c>
      <c r="L26" s="112"/>
      <c r="M26" s="147">
        <v>23</v>
      </c>
      <c r="O26" s="147">
        <v>0</v>
      </c>
      <c r="P26" s="112"/>
      <c r="Q26" s="147">
        <v>0</v>
      </c>
      <c r="R26" s="112"/>
      <c r="S26" s="147">
        <v>0</v>
      </c>
      <c r="T26" s="112"/>
      <c r="U26" s="114">
        <v>1500000</v>
      </c>
      <c r="V26" s="112"/>
      <c r="W26" s="114">
        <v>1500000000000</v>
      </c>
      <c r="X26" s="112"/>
      <c r="Y26" s="147">
        <v>0</v>
      </c>
      <c r="Z26" s="112"/>
      <c r="AA26" s="147">
        <v>0</v>
      </c>
      <c r="AB26" s="112"/>
      <c r="AC26" s="147">
        <v>1500000</v>
      </c>
      <c r="AD26" s="112"/>
      <c r="AE26" s="147">
        <v>1000000</v>
      </c>
      <c r="AF26" s="112"/>
      <c r="AG26" s="147">
        <v>1500000000000</v>
      </c>
      <c r="AH26" s="112"/>
      <c r="AI26" s="147">
        <v>1499728125000</v>
      </c>
      <c r="AJ26" s="112"/>
      <c r="AK26" s="154">
        <f>AI26/سهام!$AE$1</f>
        <v>6.7523394928172525E-2</v>
      </c>
    </row>
    <row r="27" spans="1:37" ht="21.75" customHeight="1" thickBot="1" x14ac:dyDescent="0.25">
      <c r="A27" s="91"/>
      <c r="C27" s="8"/>
      <c r="E27" s="8"/>
      <c r="G27" s="8"/>
      <c r="I27" s="8"/>
      <c r="K27" s="8"/>
      <c r="M27" s="8"/>
      <c r="O27" s="29">
        <f>SUM(O9:O26)</f>
        <v>13185297</v>
      </c>
      <c r="Q27" s="29">
        <f>SUM(Q9:Q26)</f>
        <v>12586302171192</v>
      </c>
      <c r="S27" s="29">
        <f>SUM(S9:S26)</f>
        <v>13027827474698</v>
      </c>
      <c r="U27" s="8"/>
      <c r="W27" s="29">
        <f>SUM(W9:W26)</f>
        <v>1500000000000</v>
      </c>
      <c r="Y27" s="8"/>
      <c r="AA27" s="29">
        <f>SUM(AA9:AA26)</f>
        <v>4860016000000</v>
      </c>
      <c r="AC27" s="8"/>
      <c r="AE27" s="8"/>
      <c r="AG27" s="29">
        <f>SUM(AG9:AG26)</f>
        <v>9494708822785</v>
      </c>
      <c r="AI27" s="29">
        <f>SUM(AI9:AI26)</f>
        <v>9729181908259</v>
      </c>
      <c r="AK27" s="161">
        <f>SUM(AK9:AK26)</f>
        <v>0.43804432374661484</v>
      </c>
    </row>
    <row r="28" spans="1:37" ht="13.5" thickTop="1" x14ac:dyDescent="0.2"/>
    <row r="30" spans="1:37" ht="19.5" x14ac:dyDescent="0.2">
      <c r="AG30" s="39"/>
    </row>
  </sheetData>
  <sheetProtection algorithmName="SHA-512" hashValue="4n7YRo/O+4795k6oq2jBEvrLACLOkveQSPkqEduF7ndFhV5UZLXGaGXZs9rtV/FH83PgU4UO9LZjqsDoxlKqqg==" saltValue="V2vfAjJUyYrMXZyfLfvu0w==" spinCount="100000" sheet="1" objects="1" scenarios="1" selectLockedCells="1" autoFilter="0" selectUnlockedCells="1"/>
  <mergeCells count="25"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  <mergeCell ref="AI7:AI8"/>
    <mergeCell ref="AG7:AG8"/>
    <mergeCell ref="AE7:AE8"/>
    <mergeCell ref="AC7:AC8"/>
    <mergeCell ref="A3:AK3"/>
    <mergeCell ref="U6:AA6"/>
    <mergeCell ref="O6:S6"/>
    <mergeCell ref="A6:N6"/>
    <mergeCell ref="A4:AK4"/>
  </mergeCells>
  <pageMargins left="0.39" right="0.39" top="0.39" bottom="0.39" header="0" footer="0"/>
  <pageSetup paperSize="9"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M11"/>
  <sheetViews>
    <sheetView rightToLeft="1" view="pageBreakPreview" zoomScale="95" zoomScaleNormal="100" zoomScaleSheetLayoutView="95" workbookViewId="0">
      <selection activeCell="C8" sqref="C8"/>
    </sheetView>
  </sheetViews>
  <sheetFormatPr defaultRowHeight="12.75" x14ac:dyDescent="0.2"/>
  <cols>
    <col min="1" max="1" width="29" customWidth="1"/>
    <col min="2" max="2" width="1.28515625" customWidth="1"/>
    <col min="3" max="3" width="14.28515625" customWidth="1"/>
    <col min="4" max="4" width="1.28515625" customWidth="1"/>
    <col min="5" max="5" width="14.28515625" customWidth="1"/>
    <col min="6" max="6" width="1.28515625" customWidth="1"/>
    <col min="7" max="7" width="13" customWidth="1"/>
    <col min="8" max="8" width="1.28515625" customWidth="1"/>
    <col min="9" max="9" width="12.140625" customWidth="1"/>
    <col min="10" max="10" width="1.28515625" customWidth="1"/>
    <col min="11" max="11" width="23.42578125" customWidth="1"/>
    <col min="12" max="12" width="1.28515625" customWidth="1"/>
    <col min="13" max="13" width="18.7109375" customWidth="1"/>
    <col min="14" max="14" width="0.28515625" customWidth="1"/>
  </cols>
  <sheetData>
    <row r="1" spans="1:13" ht="21" x14ac:dyDescent="0.2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ht="21" x14ac:dyDescent="0.2">
      <c r="A2" s="244" t="s">
        <v>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3" ht="21" x14ac:dyDescent="0.2">
      <c r="A3" s="244" t="s">
        <v>214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ht="22.5" x14ac:dyDescent="0.2">
      <c r="A4" s="249" t="s">
        <v>117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1:13" ht="22.5" x14ac:dyDescent="0.2">
      <c r="A5" s="249" t="s">
        <v>118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</row>
    <row r="7" spans="1:13" ht="21" x14ac:dyDescent="0.2">
      <c r="A7" s="222" t="s">
        <v>119</v>
      </c>
      <c r="C7" s="223" t="str">
        <f>سهام!T6</f>
        <v>1403/06/31</v>
      </c>
      <c r="D7" s="223"/>
      <c r="E7" s="223"/>
      <c r="F7" s="223"/>
      <c r="G7" s="223"/>
      <c r="H7" s="223"/>
      <c r="I7" s="223"/>
      <c r="J7" s="223"/>
      <c r="K7" s="223"/>
      <c r="L7" s="223"/>
      <c r="M7" s="223"/>
    </row>
    <row r="8" spans="1:13" ht="19.5" x14ac:dyDescent="0.2">
      <c r="A8" s="223"/>
      <c r="C8" s="31" t="s">
        <v>13</v>
      </c>
      <c r="D8" s="2"/>
      <c r="E8" s="31" t="s">
        <v>120</v>
      </c>
      <c r="F8" s="2"/>
      <c r="G8" s="31" t="s">
        <v>121</v>
      </c>
      <c r="H8" s="2"/>
      <c r="I8" s="31" t="s">
        <v>122</v>
      </c>
      <c r="J8" s="2"/>
      <c r="K8" s="31" t="s">
        <v>123</v>
      </c>
      <c r="L8" s="2"/>
      <c r="M8" s="31" t="s">
        <v>124</v>
      </c>
    </row>
    <row r="9" spans="1:13" ht="19.5" x14ac:dyDescent="0.2">
      <c r="A9" s="40" t="s">
        <v>93</v>
      </c>
      <c r="C9" s="15">
        <v>3433289</v>
      </c>
      <c r="D9" s="10"/>
      <c r="E9" s="15">
        <v>994400</v>
      </c>
      <c r="F9" s="10"/>
      <c r="G9" s="15">
        <v>996455</v>
      </c>
      <c r="H9" s="10"/>
      <c r="I9" s="162">
        <f>(G9-E9)/E9</f>
        <v>2.0665728077232503E-3</v>
      </c>
      <c r="J9" s="10"/>
      <c r="K9" s="15">
        <v>3420497912859</v>
      </c>
      <c r="M9" s="32" t="s">
        <v>125</v>
      </c>
    </row>
    <row r="10" spans="1:13" ht="19.5" x14ac:dyDescent="0.2">
      <c r="A10" s="41" t="s">
        <v>102</v>
      </c>
      <c r="C10" s="16">
        <v>2100000</v>
      </c>
      <c r="D10" s="10"/>
      <c r="E10" s="16">
        <v>951060</v>
      </c>
      <c r="F10" s="10"/>
      <c r="G10" s="16">
        <v>994499</v>
      </c>
      <c r="H10" s="10"/>
      <c r="I10" s="162">
        <f t="shared" ref="I10:I11" si="0">(G10-E10)/E10</f>
        <v>4.5674300254452925E-2</v>
      </c>
      <c r="J10" s="10"/>
      <c r="K10" s="16">
        <v>2088069368818</v>
      </c>
      <c r="M10" s="33" t="s">
        <v>125</v>
      </c>
    </row>
    <row r="11" spans="1:13" ht="19.5" x14ac:dyDescent="0.2">
      <c r="A11" s="41" t="s">
        <v>99</v>
      </c>
      <c r="C11" s="16">
        <v>526865</v>
      </c>
      <c r="D11" s="10"/>
      <c r="E11" s="16">
        <v>927860</v>
      </c>
      <c r="F11" s="10"/>
      <c r="G11" s="16">
        <v>905687</v>
      </c>
      <c r="H11" s="10"/>
      <c r="I11" s="162">
        <f t="shared" si="0"/>
        <v>-2.3896924104929624E-2</v>
      </c>
      <c r="J11" s="10"/>
      <c r="K11" s="16">
        <v>477088293325</v>
      </c>
      <c r="M11" s="33" t="s">
        <v>125</v>
      </c>
    </row>
  </sheetData>
  <sheetProtection algorithmName="SHA-512" hashValue="/wBRJO+FuHESITipYB9d86w6WVOMKj0i171GG4P63Tqcs/zDpEw7vvMcujj+g/fTkCwfrvXmD6KF3kqIXcDrMQ==" saltValue="Y4k2oNzQXHLNvYhD1fbfbA==" spinCount="100000" sheet="1" objects="1" scenarios="1" selectLockedCells="1" autoFilter="0" selectUnlockedCells="1"/>
  <mergeCells count="7">
    <mergeCell ref="C7:M7"/>
    <mergeCell ref="A7:A8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N21"/>
  <sheetViews>
    <sheetView rightToLeft="1" view="pageBreakPreview" zoomScale="98" zoomScaleNormal="100" zoomScaleSheetLayoutView="98" workbookViewId="0">
      <selection activeCell="G36" sqref="G36"/>
    </sheetView>
  </sheetViews>
  <sheetFormatPr defaultRowHeight="12.75" x14ac:dyDescent="0.2"/>
  <cols>
    <col min="1" max="1" width="22.140625" customWidth="1"/>
    <col min="2" max="2" width="1.28515625" customWidth="1"/>
    <col min="3" max="3" width="21.7109375" bestFit="1" customWidth="1"/>
    <col min="4" max="4" width="1.28515625" customWidth="1"/>
    <col min="5" max="5" width="22.28515625" bestFit="1" customWidth="1"/>
    <col min="6" max="6" width="1.28515625" customWidth="1"/>
    <col min="7" max="7" width="23.5703125" bestFit="1" customWidth="1"/>
    <col min="8" max="8" width="1.28515625" customWidth="1"/>
    <col min="9" max="9" width="23.140625" bestFit="1" customWidth="1"/>
    <col min="10" max="10" width="1.28515625" customWidth="1"/>
    <col min="11" max="11" width="12.28515625" customWidth="1"/>
    <col min="12" max="12" width="0.28515625" customWidth="1"/>
  </cols>
  <sheetData>
    <row r="1" spans="1:14" ht="21" x14ac:dyDescent="0.2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4" ht="21" x14ac:dyDescent="0.2">
      <c r="A2" s="244" t="s">
        <v>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4" ht="21" x14ac:dyDescent="0.2">
      <c r="A3" s="244" t="str">
        <f>سهام!A3</f>
        <v>برای ماه منتهی به 1403/06/31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5" spans="1:14" ht="22.5" x14ac:dyDescent="0.2">
      <c r="A5" s="236" t="s">
        <v>221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spans="1:14" ht="21" x14ac:dyDescent="0.2">
      <c r="C6" s="1" t="str">
        <f>سهام!F6</f>
        <v>1403/05/31</v>
      </c>
      <c r="E6" s="254" t="s">
        <v>8</v>
      </c>
      <c r="F6" s="254"/>
      <c r="G6" s="254"/>
      <c r="I6" s="253" t="str">
        <f>سهام!T6</f>
        <v>1403/06/31</v>
      </c>
      <c r="J6" s="253"/>
      <c r="K6" s="253"/>
    </row>
    <row r="7" spans="1:14" x14ac:dyDescent="0.2">
      <c r="A7" s="222" t="s">
        <v>202</v>
      </c>
      <c r="C7" s="235" t="s">
        <v>126</v>
      </c>
      <c r="E7" s="235" t="s">
        <v>127</v>
      </c>
      <c r="F7" s="2"/>
      <c r="G7" s="235" t="s">
        <v>128</v>
      </c>
      <c r="I7" s="252" t="s">
        <v>126</v>
      </c>
      <c r="J7" s="43"/>
      <c r="K7" s="250" t="s">
        <v>18</v>
      </c>
    </row>
    <row r="8" spans="1:14" ht="21" customHeight="1" x14ac:dyDescent="0.2">
      <c r="A8" s="223"/>
      <c r="C8" s="222"/>
      <c r="E8" s="253"/>
      <c r="G8" s="253"/>
      <c r="I8" s="253"/>
      <c r="J8" s="7"/>
      <c r="K8" s="251"/>
    </row>
    <row r="9" spans="1:14" ht="19.5" x14ac:dyDescent="0.2">
      <c r="A9" s="166" t="s">
        <v>205</v>
      </c>
      <c r="B9" s="167"/>
      <c r="C9" s="151">
        <v>2615818802007</v>
      </c>
      <c r="D9" s="167"/>
      <c r="E9" s="151">
        <v>8098536406774</v>
      </c>
      <c r="F9" s="167"/>
      <c r="G9" s="151">
        <v>7081032309178</v>
      </c>
      <c r="H9" s="167"/>
      <c r="I9" s="151">
        <v>3633322899603</v>
      </c>
      <c r="J9" s="46"/>
      <c r="K9" s="169">
        <f>I9/سهام!$AE$1</f>
        <v>0.16358584796925529</v>
      </c>
      <c r="N9" s="45"/>
    </row>
    <row r="10" spans="1:14" ht="19.5" x14ac:dyDescent="0.2">
      <c r="A10" s="168" t="s">
        <v>203</v>
      </c>
      <c r="B10" s="167"/>
      <c r="C10" s="147">
        <v>677764854140</v>
      </c>
      <c r="D10" s="167"/>
      <c r="E10" s="147">
        <v>7988918352218</v>
      </c>
      <c r="F10" s="167"/>
      <c r="G10" s="147">
        <v>5490339048399</v>
      </c>
      <c r="H10" s="167"/>
      <c r="I10" s="147">
        <v>3176344157959</v>
      </c>
      <c r="J10" s="46"/>
      <c r="K10" s="169">
        <f>I10/سهام!$AE$1</f>
        <v>0.14301094807144404</v>
      </c>
    </row>
    <row r="11" spans="1:14" ht="19.5" x14ac:dyDescent="0.2">
      <c r="A11" s="168" t="s">
        <v>222</v>
      </c>
      <c r="B11" s="167"/>
      <c r="C11" s="147">
        <v>123278</v>
      </c>
      <c r="D11" s="167"/>
      <c r="E11" s="147">
        <v>0</v>
      </c>
      <c r="F11" s="167"/>
      <c r="G11" s="147">
        <v>0</v>
      </c>
      <c r="H11" s="167"/>
      <c r="I11" s="147">
        <v>123278</v>
      </c>
      <c r="J11" s="46"/>
      <c r="K11" s="169">
        <f>I11/سهام!$AE$1</f>
        <v>5.5504387369912475E-9</v>
      </c>
    </row>
    <row r="12" spans="1:14" ht="19.5" x14ac:dyDescent="0.2">
      <c r="A12" s="168" t="s">
        <v>204</v>
      </c>
      <c r="B12" s="167"/>
      <c r="C12" s="147">
        <v>3499746</v>
      </c>
      <c r="D12" s="167"/>
      <c r="E12" s="147">
        <v>29430</v>
      </c>
      <c r="F12" s="167"/>
      <c r="G12" s="147">
        <v>0</v>
      </c>
      <c r="H12" s="167"/>
      <c r="I12" s="147">
        <v>3529176</v>
      </c>
      <c r="J12" s="46"/>
      <c r="K12" s="169">
        <f>I12/سهام!$AE$1</f>
        <v>1.5889676325102471E-7</v>
      </c>
    </row>
    <row r="13" spans="1:14" ht="19.5" x14ac:dyDescent="0.2">
      <c r="A13" s="168" t="s">
        <v>206</v>
      </c>
      <c r="B13" s="167"/>
      <c r="C13" s="147">
        <v>808461556370</v>
      </c>
      <c r="D13" s="167"/>
      <c r="E13" s="147">
        <v>7013199468338</v>
      </c>
      <c r="F13" s="167"/>
      <c r="G13" s="147">
        <v>3514661004708</v>
      </c>
      <c r="H13" s="167"/>
      <c r="I13" s="147">
        <v>4307000020000</v>
      </c>
      <c r="J13" s="46"/>
      <c r="K13" s="169">
        <f>I13/سهام!$AE$1</f>
        <v>0.19391732305220785</v>
      </c>
    </row>
    <row r="14" spans="1:14" ht="22.5" customHeight="1" x14ac:dyDescent="0.2">
      <c r="A14" s="168" t="s">
        <v>223</v>
      </c>
      <c r="B14" s="167"/>
      <c r="C14" s="147">
        <v>0</v>
      </c>
      <c r="D14" s="167"/>
      <c r="E14" s="147">
        <v>1000006000000</v>
      </c>
      <c r="F14" s="167"/>
      <c r="G14" s="147">
        <v>500000634400</v>
      </c>
      <c r="H14" s="167"/>
      <c r="I14" s="147">
        <v>500005365600</v>
      </c>
      <c r="J14" s="46"/>
      <c r="K14" s="169">
        <f>I14/سهام!$AE$1</f>
        <v>2.25121201668563E-2</v>
      </c>
    </row>
    <row r="15" spans="1:14" ht="22.5" customHeight="1" x14ac:dyDescent="0.2">
      <c r="A15" s="168" t="s">
        <v>207</v>
      </c>
      <c r="B15" s="167"/>
      <c r="C15" s="147">
        <v>1492410</v>
      </c>
      <c r="D15" s="167"/>
      <c r="E15" s="147">
        <v>6293</v>
      </c>
      <c r="F15" s="167"/>
      <c r="G15" s="147">
        <v>0</v>
      </c>
      <c r="H15" s="167"/>
      <c r="I15" s="147">
        <v>1498703</v>
      </c>
      <c r="J15" s="46"/>
      <c r="K15" s="169">
        <f>I15/سهام!$AE$1</f>
        <v>6.7477239949098733E-8</v>
      </c>
    </row>
    <row r="16" spans="1:14" ht="19.5" x14ac:dyDescent="0.2">
      <c r="A16" s="166" t="s">
        <v>224</v>
      </c>
      <c r="B16" s="167"/>
      <c r="C16" s="147">
        <v>820296</v>
      </c>
      <c r="D16" s="167"/>
      <c r="E16" s="147">
        <v>3473</v>
      </c>
      <c r="F16" s="167"/>
      <c r="G16" s="145">
        <v>0</v>
      </c>
      <c r="H16" s="167"/>
      <c r="I16" s="145">
        <v>823769</v>
      </c>
      <c r="J16" s="46"/>
      <c r="K16" s="169">
        <f>I16/سهام!$AE$1</f>
        <v>3.7089175424102787E-8</v>
      </c>
    </row>
    <row r="17" spans="1:11" ht="21.75" thickBot="1" x14ac:dyDescent="0.25">
      <c r="A17" s="92" t="s">
        <v>224</v>
      </c>
      <c r="C17" s="170">
        <f>SUM(C9:C16)</f>
        <v>4102051148247</v>
      </c>
      <c r="D17" s="112"/>
      <c r="E17" s="170">
        <f>SUM(E9:E16)</f>
        <v>24100660266526</v>
      </c>
      <c r="F17" s="112"/>
      <c r="G17" s="170">
        <f>SUM(G9:G16)</f>
        <v>16586032996685</v>
      </c>
      <c r="H17" s="112"/>
      <c r="I17" s="170">
        <f>SUM(I9:I16)</f>
        <v>11616678418088</v>
      </c>
      <c r="J17" s="112"/>
      <c r="K17" s="159">
        <f>SUM(K9:K16)</f>
        <v>0.52302650827338082</v>
      </c>
    </row>
    <row r="18" spans="1:11" ht="13.5" thickTop="1" x14ac:dyDescent="0.2"/>
    <row r="21" spans="1:11" x14ac:dyDescent="0.2">
      <c r="C21" s="44"/>
      <c r="E21" s="44"/>
      <c r="G21" s="44"/>
      <c r="I21" s="44"/>
    </row>
  </sheetData>
  <sheetProtection algorithmName="SHA-512" hashValue="H/naC8OdTiE2vgO98xBltczMbr7NX8BRR3HycVWxZW7YTtl/rOk5Kqaz/sg5/L3oCgrlWoD/4bDDHXJBWu/bgg==" saltValue="IioL38WSquSMviv0xlAp+Q==" spinCount="100000" sheet="1" objects="1" scenarios="1" selectLockedCells="1" autoFilter="0" selectUnlockedCells="1"/>
  <mergeCells count="12">
    <mergeCell ref="A3:K3"/>
    <mergeCell ref="A2:K2"/>
    <mergeCell ref="A1:K1"/>
    <mergeCell ref="A5:K5"/>
    <mergeCell ref="I6:K6"/>
    <mergeCell ref="E6:G6"/>
    <mergeCell ref="A7:A8"/>
    <mergeCell ref="K7:K8"/>
    <mergeCell ref="I7:I8"/>
    <mergeCell ref="G7:G8"/>
    <mergeCell ref="E7:E8"/>
    <mergeCell ref="C7:C8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O23"/>
  <sheetViews>
    <sheetView rightToLeft="1" view="pageBreakPreview" zoomScaleNormal="100" zoomScaleSheetLayoutView="100" workbookViewId="0">
      <selection activeCell="A16" sqref="A16:XFD23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0.7109375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2.42578125" hidden="1" customWidth="1"/>
    <col min="15" max="15" width="17.5703125" bestFit="1" customWidth="1"/>
  </cols>
  <sheetData>
    <row r="1" spans="1:15" ht="29.1" customHeight="1" x14ac:dyDescent="0.2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M1" s="44">
        <v>1933687068177</v>
      </c>
    </row>
    <row r="2" spans="1:15" ht="21.75" customHeight="1" x14ac:dyDescent="0.2">
      <c r="A2" s="255" t="s">
        <v>129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5" ht="21.75" customHeight="1" x14ac:dyDescent="0.2">
      <c r="A3" s="255" t="str">
        <f>'صورت وضعیت'!B6</f>
        <v>برای ماه منتهی به 1403/06/31</v>
      </c>
      <c r="B3" s="255"/>
      <c r="C3" s="255"/>
      <c r="D3" s="255"/>
      <c r="E3" s="255"/>
      <c r="F3" s="255"/>
      <c r="G3" s="255"/>
      <c r="H3" s="255"/>
      <c r="I3" s="255"/>
      <c r="J3" s="255"/>
    </row>
    <row r="4" spans="1:15" ht="14.45" customHeight="1" x14ac:dyDescent="0.2"/>
    <row r="5" spans="1:15" ht="27.75" customHeight="1" x14ac:dyDescent="0.2">
      <c r="A5" s="23" t="s">
        <v>130</v>
      </c>
      <c r="B5" s="23" t="s">
        <v>131</v>
      </c>
      <c r="C5" s="256"/>
      <c r="D5" s="256"/>
      <c r="E5" s="256"/>
      <c r="F5" s="256"/>
      <c r="G5" s="256"/>
      <c r="H5" s="256"/>
      <c r="I5" s="256"/>
      <c r="J5" s="256"/>
    </row>
    <row r="6" spans="1:15" ht="14.45" customHeight="1" x14ac:dyDescent="0.2"/>
    <row r="7" spans="1:15" ht="19.5" customHeight="1" x14ac:dyDescent="0.2">
      <c r="A7" s="254" t="s">
        <v>132</v>
      </c>
      <c r="B7" s="254"/>
      <c r="D7" s="1" t="s">
        <v>133</v>
      </c>
      <c r="F7" s="1" t="s">
        <v>126</v>
      </c>
      <c r="H7" s="1" t="s">
        <v>134</v>
      </c>
      <c r="J7" s="1" t="s">
        <v>135</v>
      </c>
    </row>
    <row r="8" spans="1:15" ht="21.75" customHeight="1" x14ac:dyDescent="0.2">
      <c r="A8" s="257" t="s">
        <v>136</v>
      </c>
      <c r="B8" s="257"/>
      <c r="D8" s="32" t="s">
        <v>137</v>
      </c>
      <c r="F8" s="62">
        <f>'درآمد سرمایه گذاری در سهام'!T20</f>
        <v>53076517518</v>
      </c>
      <c r="H8" s="171">
        <f>F8/$F$13*100</f>
        <v>2.1659379095393079</v>
      </c>
      <c r="I8" s="158"/>
      <c r="J8" s="171">
        <f>F8/سهام!$AE$1*100</f>
        <v>0.23897042364128371</v>
      </c>
      <c r="M8" s="80"/>
      <c r="N8" s="80"/>
    </row>
    <row r="9" spans="1:15" ht="21.75" customHeight="1" x14ac:dyDescent="0.2">
      <c r="A9" s="258" t="s">
        <v>138</v>
      </c>
      <c r="B9" s="258"/>
      <c r="D9" s="33" t="s">
        <v>139</v>
      </c>
      <c r="F9" s="56">
        <f>'درآمد سرمایه گذاری در صندوق'!T13</f>
        <v>22979710560</v>
      </c>
      <c r="H9" s="171">
        <f t="shared" ref="H9:H12" si="0">F9/$F$13*100</f>
        <v>0.93775229761947387</v>
      </c>
      <c r="I9" s="158"/>
      <c r="J9" s="171">
        <f>F9/سهام!$AE$1*100</f>
        <v>0.10346329081999288</v>
      </c>
      <c r="M9" s="80"/>
      <c r="N9" s="80"/>
      <c r="O9" s="44"/>
    </row>
    <row r="10" spans="1:15" ht="21.75" customHeight="1" x14ac:dyDescent="0.2">
      <c r="A10" s="258" t="s">
        <v>140</v>
      </c>
      <c r="B10" s="258"/>
      <c r="D10" s="33" t="s">
        <v>141</v>
      </c>
      <c r="F10" s="56">
        <f>'درآمد سرمایه گذاری در اوراق به'!R30</f>
        <v>1745898652046</v>
      </c>
      <c r="H10" s="171">
        <f t="shared" si="0"/>
        <v>71.246348734119081</v>
      </c>
      <c r="I10" s="158"/>
      <c r="J10" s="171">
        <f>F10/سهام!$AE$1*100</f>
        <v>7.8606916961476676</v>
      </c>
      <c r="M10" s="80"/>
      <c r="N10" s="80"/>
    </row>
    <row r="11" spans="1:15" ht="21.75" customHeight="1" x14ac:dyDescent="0.2">
      <c r="A11" s="259" t="s">
        <v>142</v>
      </c>
      <c r="B11" s="259"/>
      <c r="D11" s="33" t="s">
        <v>143</v>
      </c>
      <c r="F11" s="56">
        <f>'درآمد سپرده بانکی'!H15</f>
        <v>628508457215</v>
      </c>
      <c r="H11" s="171">
        <f t="shared" si="0"/>
        <v>25.648071079387741</v>
      </c>
      <c r="I11" s="158"/>
      <c r="J11" s="171">
        <f>F11/سهام!$AE$1*100</f>
        <v>2.829781215993723</v>
      </c>
      <c r="M11" s="80"/>
      <c r="N11" s="80"/>
    </row>
    <row r="12" spans="1:15" ht="21.75" customHeight="1" x14ac:dyDescent="0.2">
      <c r="A12" s="258" t="s">
        <v>144</v>
      </c>
      <c r="B12" s="258"/>
      <c r="D12" s="34" t="s">
        <v>145</v>
      </c>
      <c r="F12" s="56">
        <f>'سایر درآمدها'!F10</f>
        <v>46314126</v>
      </c>
      <c r="H12" s="171">
        <f t="shared" si="0"/>
        <v>1.8899793343932273E-3</v>
      </c>
      <c r="I12" s="158"/>
      <c r="J12" s="171">
        <f>F12/سهام!$AE$1*100</f>
        <v>2.0852359627856839E-4</v>
      </c>
      <c r="M12" s="80"/>
      <c r="N12" s="80"/>
    </row>
    <row r="13" spans="1:15" ht="21.75" customHeight="1" x14ac:dyDescent="0.2">
      <c r="A13" s="222"/>
      <c r="B13" s="222"/>
      <c r="D13" s="8"/>
      <c r="F13" s="47">
        <f>SUM(F8:F12)</f>
        <v>2450509651465</v>
      </c>
      <c r="H13" s="210">
        <f>SUM(H8:H12)</f>
        <v>99.999999999999986</v>
      </c>
      <c r="I13" s="158"/>
      <c r="J13" s="172">
        <f>SUM(J8:J12)</f>
        <v>11.033115150198945</v>
      </c>
      <c r="N13" s="80"/>
    </row>
    <row r="16" spans="1:15" hidden="1" x14ac:dyDescent="0.2">
      <c r="F16">
        <v>2460059365477</v>
      </c>
    </row>
    <row r="17" spans="6:6" hidden="1" x14ac:dyDescent="0.2">
      <c r="F17" s="44">
        <f>F16-F13</f>
        <v>9549714012</v>
      </c>
    </row>
    <row r="18" spans="6:6" hidden="1" x14ac:dyDescent="0.2"/>
    <row r="19" spans="6:6" hidden="1" x14ac:dyDescent="0.2"/>
    <row r="20" spans="6:6" hidden="1" x14ac:dyDescent="0.2"/>
    <row r="21" spans="6:6" hidden="1" x14ac:dyDescent="0.2"/>
    <row r="22" spans="6:6" hidden="1" x14ac:dyDescent="0.2"/>
    <row r="23" spans="6:6" hidden="1" x14ac:dyDescent="0.2"/>
  </sheetData>
  <sheetProtection algorithmName="SHA-512" hashValue="sPt6A5BXGj3JchZzjznAh3DHWAV1qPjuxmWqxxuLyBeQZwvfMxqXaqwp2RgRReRWXgaOzcEWdZL6j0VONjdd9w==" saltValue="rJPEmMFDFLxWoW66wUJUug==" spinCount="100000" sheet="1" objects="1" scenarios="1" selectLockedCells="1" autoFilter="0" selectUnlockedCells="1"/>
  <mergeCells count="11">
    <mergeCell ref="A1:J1"/>
    <mergeCell ref="A2:J2"/>
    <mergeCell ref="A3:J3"/>
    <mergeCell ref="A7:B7"/>
    <mergeCell ref="A13:B13"/>
    <mergeCell ref="C5:J5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Z21"/>
  <sheetViews>
    <sheetView rightToLeft="1" view="pageBreakPreview" zoomScale="95" zoomScaleNormal="100" zoomScaleSheetLayoutView="95" workbookViewId="0">
      <selection activeCell="A15" sqref="A15:XFD15"/>
    </sheetView>
  </sheetViews>
  <sheetFormatPr defaultRowHeight="12.75" x14ac:dyDescent="0.2"/>
  <cols>
    <col min="1" max="1" width="5.140625" customWidth="1"/>
    <col min="2" max="2" width="21.5703125" customWidth="1"/>
    <col min="3" max="3" width="1.28515625" customWidth="1"/>
    <col min="4" max="4" width="20.5703125" bestFit="1" customWidth="1"/>
    <col min="5" max="5" width="1.28515625" customWidth="1"/>
    <col min="6" max="6" width="22" bestFit="1" customWidth="1"/>
    <col min="7" max="7" width="1.28515625" customWidth="1"/>
    <col min="8" max="8" width="20.85546875" bestFit="1" customWidth="1"/>
    <col min="9" max="9" width="1.28515625" customWidth="1"/>
    <col min="10" max="10" width="20.7109375" bestFit="1" customWidth="1"/>
    <col min="11" max="11" width="1.28515625" customWidth="1"/>
    <col min="12" max="12" width="15.5703125" customWidth="1"/>
    <col min="13" max="13" width="1.28515625" customWidth="1"/>
    <col min="14" max="14" width="22.42578125" bestFit="1" customWidth="1"/>
    <col min="15" max="15" width="0.85546875" customWidth="1"/>
    <col min="16" max="16" width="15.28515625" bestFit="1" customWidth="1"/>
    <col min="17" max="17" width="1.28515625" customWidth="1"/>
    <col min="18" max="18" width="21.28515625" bestFit="1" customWidth="1"/>
    <col min="19" max="19" width="1.28515625" customWidth="1"/>
    <col min="20" max="20" width="21.28515625" bestFit="1" customWidth="1"/>
    <col min="21" max="21" width="1.28515625" customWidth="1"/>
    <col min="22" max="22" width="11.5703125" style="108" customWidth="1"/>
    <col min="23" max="23" width="0.28515625" customWidth="1"/>
    <col min="26" max="26" width="15.28515625" bestFit="1" customWidth="1"/>
  </cols>
  <sheetData>
    <row r="1" spans="1:26" ht="29.1" customHeight="1" x14ac:dyDescent="0.2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</row>
    <row r="2" spans="1:26" ht="21.75" customHeight="1" x14ac:dyDescent="0.2">
      <c r="A2" s="244" t="s">
        <v>129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Z2" s="173"/>
    </row>
    <row r="3" spans="1:26" ht="21.75" customHeight="1" x14ac:dyDescent="0.2">
      <c r="A3" s="244" t="str">
        <f>'صورت وضعیت'!B6</f>
        <v>برای ماه منتهی به 1403/06/31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</row>
    <row r="4" spans="1:26" ht="14.45" customHeight="1" x14ac:dyDescent="0.2"/>
    <row r="5" spans="1:26" ht="18.75" customHeight="1" x14ac:dyDescent="0.2">
      <c r="A5" s="23" t="s">
        <v>146</v>
      </c>
      <c r="B5" s="256" t="s">
        <v>147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</row>
    <row r="6" spans="1:26" ht="14.45" customHeight="1" x14ac:dyDescent="0.2">
      <c r="D6" s="254" t="s">
        <v>148</v>
      </c>
      <c r="E6" s="254"/>
      <c r="F6" s="254"/>
      <c r="G6" s="254"/>
      <c r="H6" s="254"/>
      <c r="I6" s="254"/>
      <c r="J6" s="254"/>
      <c r="K6" s="254"/>
      <c r="L6" s="254"/>
      <c r="N6" s="254" t="s">
        <v>149</v>
      </c>
      <c r="O6" s="254"/>
      <c r="P6" s="254"/>
      <c r="Q6" s="254"/>
      <c r="R6" s="254"/>
      <c r="S6" s="254"/>
      <c r="T6" s="254"/>
      <c r="U6" s="254"/>
      <c r="V6" s="254"/>
    </row>
    <row r="7" spans="1:26" ht="14.45" customHeight="1" x14ac:dyDescent="0.2">
      <c r="A7" s="222" t="s">
        <v>150</v>
      </c>
      <c r="B7" s="222"/>
      <c r="D7" s="242" t="s">
        <v>151</v>
      </c>
      <c r="E7" s="2"/>
      <c r="F7" s="242" t="s">
        <v>152</v>
      </c>
      <c r="G7" s="2"/>
      <c r="H7" s="242" t="s">
        <v>153</v>
      </c>
      <c r="I7" s="2"/>
      <c r="J7" s="237" t="s">
        <v>30</v>
      </c>
      <c r="K7" s="237"/>
      <c r="L7" s="237"/>
      <c r="N7" s="242" t="s">
        <v>151</v>
      </c>
      <c r="O7" s="2"/>
      <c r="P7" s="242" t="s">
        <v>152</v>
      </c>
      <c r="Q7" s="2"/>
      <c r="R7" s="242" t="s">
        <v>153</v>
      </c>
      <c r="S7" s="2"/>
      <c r="T7" s="237" t="s">
        <v>30</v>
      </c>
      <c r="U7" s="237"/>
      <c r="V7" s="237"/>
    </row>
    <row r="8" spans="1:26" ht="39" x14ac:dyDescent="0.2">
      <c r="A8" s="223"/>
      <c r="B8" s="223"/>
      <c r="D8" s="243"/>
      <c r="F8" s="243"/>
      <c r="H8" s="243"/>
      <c r="J8" s="31" t="s">
        <v>126</v>
      </c>
      <c r="K8" s="2"/>
      <c r="L8" s="99" t="s">
        <v>134</v>
      </c>
      <c r="N8" s="243"/>
      <c r="P8" s="243"/>
      <c r="R8" s="243"/>
      <c r="T8" s="214" t="s">
        <v>126</v>
      </c>
      <c r="U8" s="2"/>
      <c r="V8" s="188" t="s">
        <v>134</v>
      </c>
    </row>
    <row r="9" spans="1:26" ht="21.75" customHeight="1" x14ac:dyDescent="0.2">
      <c r="A9" s="257" t="s">
        <v>29</v>
      </c>
      <c r="B9" s="257"/>
      <c r="C9" s="175"/>
      <c r="D9" s="174">
        <v>0</v>
      </c>
      <c r="E9" s="175"/>
      <c r="F9" s="174">
        <v>0</v>
      </c>
      <c r="G9" s="175"/>
      <c r="H9" s="174">
        <v>-53861605199</v>
      </c>
      <c r="I9" s="175"/>
      <c r="J9" s="176">
        <v>-53861605199</v>
      </c>
      <c r="K9" s="175"/>
      <c r="L9" s="183">
        <f>J9/درآمد!$M$1</f>
        <v>-2.7854354556851067E-2</v>
      </c>
      <c r="M9" s="175"/>
      <c r="N9" s="174">
        <v>0</v>
      </c>
      <c r="O9" s="175"/>
      <c r="P9" s="187">
        <v>0</v>
      </c>
      <c r="Q9" s="175"/>
      <c r="R9" s="176">
        <v>9100343542</v>
      </c>
      <c r="S9" s="175"/>
      <c r="T9" s="177">
        <f>R9+P9+N9</f>
        <v>9100343542</v>
      </c>
      <c r="U9" s="175"/>
      <c r="V9" s="180">
        <f>T9/درآمد!$F$13</f>
        <v>3.7136534175898871E-3</v>
      </c>
    </row>
    <row r="10" spans="1:26" ht="21.75" customHeight="1" x14ac:dyDescent="0.2">
      <c r="A10" s="258" t="s">
        <v>154</v>
      </c>
      <c r="B10" s="258"/>
      <c r="C10" s="175"/>
      <c r="D10" s="174">
        <v>0</v>
      </c>
      <c r="E10" s="175"/>
      <c r="F10" s="174">
        <v>0</v>
      </c>
      <c r="G10" s="175"/>
      <c r="H10" s="174">
        <v>0</v>
      </c>
      <c r="I10" s="175"/>
      <c r="J10" s="174">
        <v>0</v>
      </c>
      <c r="K10" s="175"/>
      <c r="L10" s="184">
        <f>J10/درآمد!$M$1</f>
        <v>0</v>
      </c>
      <c r="M10" s="175"/>
      <c r="N10" s="174">
        <v>11200000000</v>
      </c>
      <c r="O10" s="175"/>
      <c r="P10" s="187">
        <v>0</v>
      </c>
      <c r="Q10" s="175"/>
      <c r="R10" s="174">
        <v>4564005880</v>
      </c>
      <c r="S10" s="175"/>
      <c r="T10" s="177">
        <f t="shared" ref="T10:T19" si="0">R10+P10+N10</f>
        <v>15764005880</v>
      </c>
      <c r="U10" s="175"/>
      <c r="V10" s="181">
        <f>T10/درآمد!$F$13</f>
        <v>6.4329499255698615E-3</v>
      </c>
    </row>
    <row r="11" spans="1:26" ht="21.75" customHeight="1" x14ac:dyDescent="0.2">
      <c r="A11" s="258" t="s">
        <v>28</v>
      </c>
      <c r="B11" s="258"/>
      <c r="C11" s="175"/>
      <c r="D11" s="174">
        <v>0</v>
      </c>
      <c r="E11" s="175"/>
      <c r="F11" s="174">
        <v>-2435820120</v>
      </c>
      <c r="G11" s="175"/>
      <c r="H11" s="174">
        <v>0</v>
      </c>
      <c r="I11" s="175"/>
      <c r="J11" s="174">
        <v>-2435820120</v>
      </c>
      <c r="K11" s="175"/>
      <c r="L11" s="184">
        <f>J11/درآمد!$M$1</f>
        <v>-1.2596764802778508E-3</v>
      </c>
      <c r="M11" s="175"/>
      <c r="N11" s="174">
        <v>3777700000</v>
      </c>
      <c r="O11" s="175"/>
      <c r="P11" s="187">
        <v>6170744324</v>
      </c>
      <c r="Q11" s="175"/>
      <c r="R11" s="174">
        <v>7995967824</v>
      </c>
      <c r="S11" s="175"/>
      <c r="T11" s="177">
        <f t="shared" si="0"/>
        <v>17944412148</v>
      </c>
      <c r="U11" s="175"/>
      <c r="V11" s="181">
        <f>T11/درآمد!$F$13</f>
        <v>7.3227265753767609E-3</v>
      </c>
    </row>
    <row r="12" spans="1:26" ht="21.75" customHeight="1" x14ac:dyDescent="0.2">
      <c r="A12" s="258" t="s">
        <v>26</v>
      </c>
      <c r="B12" s="258"/>
      <c r="C12" s="175"/>
      <c r="D12" s="174">
        <v>0</v>
      </c>
      <c r="E12" s="175"/>
      <c r="F12" s="174">
        <v>-12949647</v>
      </c>
      <c r="G12" s="175"/>
      <c r="H12" s="174">
        <v>0</v>
      </c>
      <c r="I12" s="175"/>
      <c r="J12" s="174">
        <v>-12949647</v>
      </c>
      <c r="K12" s="175"/>
      <c r="L12" s="184">
        <f>J12/درآمد!$M$1</f>
        <v>-6.696867974717538E-6</v>
      </c>
      <c r="M12" s="175"/>
      <c r="N12" s="174">
        <v>0</v>
      </c>
      <c r="O12" s="175"/>
      <c r="P12" s="187">
        <v>-43373048</v>
      </c>
      <c r="Q12" s="175"/>
      <c r="R12" s="174">
        <v>-7272</v>
      </c>
      <c r="S12" s="175"/>
      <c r="T12" s="177">
        <f t="shared" si="0"/>
        <v>-43380320</v>
      </c>
      <c r="U12" s="175"/>
      <c r="V12" s="181">
        <f>T12/درآمد!$F$13</f>
        <v>-1.7702570554686749E-5</v>
      </c>
    </row>
    <row r="13" spans="1:26" ht="21.75" customHeight="1" x14ac:dyDescent="0.2">
      <c r="A13" s="258" t="s">
        <v>20</v>
      </c>
      <c r="B13" s="258"/>
      <c r="C13" s="175"/>
      <c r="D13" s="174">
        <v>0</v>
      </c>
      <c r="E13" s="175"/>
      <c r="F13" s="174">
        <v>0</v>
      </c>
      <c r="G13" s="175"/>
      <c r="H13" s="174">
        <v>0</v>
      </c>
      <c r="I13" s="175"/>
      <c r="J13" s="174">
        <v>0</v>
      </c>
      <c r="K13" s="175"/>
      <c r="L13" s="184">
        <f>J13/درآمد!$M$1</f>
        <v>0</v>
      </c>
      <c r="M13" s="175"/>
      <c r="N13" s="174">
        <v>1640000000</v>
      </c>
      <c r="O13" s="175"/>
      <c r="P13" s="187">
        <v>0</v>
      </c>
      <c r="Q13" s="175"/>
      <c r="R13" s="174">
        <v>5925322000</v>
      </c>
      <c r="S13" s="175"/>
      <c r="T13" s="177">
        <f t="shared" si="0"/>
        <v>7565322000</v>
      </c>
      <c r="U13" s="175"/>
      <c r="V13" s="181">
        <f>T13/درآمد!$F$13</f>
        <v>3.0872443189428724E-3</v>
      </c>
    </row>
    <row r="14" spans="1:26" ht="21.75" customHeight="1" x14ac:dyDescent="0.2">
      <c r="A14" s="258" t="s">
        <v>25</v>
      </c>
      <c r="B14" s="258"/>
      <c r="C14" s="175"/>
      <c r="D14" s="174">
        <v>0</v>
      </c>
      <c r="E14" s="175"/>
      <c r="F14" s="174">
        <v>-247171625</v>
      </c>
      <c r="G14" s="175"/>
      <c r="H14" s="174">
        <v>0</v>
      </c>
      <c r="I14" s="175"/>
      <c r="J14" s="174">
        <v>-247171625</v>
      </c>
      <c r="K14" s="175"/>
      <c r="L14" s="184">
        <f>J14/درآمد!$M$1</f>
        <v>-1.2782400475637619E-4</v>
      </c>
      <c r="M14" s="175"/>
      <c r="N14" s="174">
        <v>654345000</v>
      </c>
      <c r="O14" s="175"/>
      <c r="P14" s="187">
        <v>-214649043</v>
      </c>
      <c r="Q14" s="175"/>
      <c r="R14" s="174">
        <v>0</v>
      </c>
      <c r="S14" s="175"/>
      <c r="T14" s="177">
        <f t="shared" si="0"/>
        <v>439695957</v>
      </c>
      <c r="U14" s="175"/>
      <c r="V14" s="181">
        <f>T14/درآمد!$F$13</f>
        <v>1.7943041225613392E-4</v>
      </c>
    </row>
    <row r="15" spans="1:26" ht="21.75" customHeight="1" x14ac:dyDescent="0.2">
      <c r="A15" s="258" t="s">
        <v>27</v>
      </c>
      <c r="B15" s="258"/>
      <c r="C15" s="175"/>
      <c r="D15" s="174">
        <v>0</v>
      </c>
      <c r="E15" s="175"/>
      <c r="F15" s="174">
        <v>0</v>
      </c>
      <c r="G15" s="175"/>
      <c r="H15" s="174">
        <v>0</v>
      </c>
      <c r="I15" s="175"/>
      <c r="J15" s="177">
        <v>0</v>
      </c>
      <c r="K15" s="175"/>
      <c r="L15" s="185">
        <f>J15/درآمد!$M$1</f>
        <v>0</v>
      </c>
      <c r="M15" s="175"/>
      <c r="N15" s="174">
        <v>3405182927</v>
      </c>
      <c r="O15" s="175"/>
      <c r="P15" s="187">
        <v>0</v>
      </c>
      <c r="Q15" s="175"/>
      <c r="R15" s="174">
        <v>2505123749</v>
      </c>
      <c r="S15" s="175"/>
      <c r="T15" s="177">
        <f t="shared" si="0"/>
        <v>5910306676</v>
      </c>
      <c r="U15" s="175"/>
      <c r="V15" s="181">
        <f>T15/درآمد!$F$13</f>
        <v>2.4118683525554013E-3</v>
      </c>
    </row>
    <row r="16" spans="1:26" ht="21.75" customHeight="1" x14ac:dyDescent="0.2">
      <c r="A16" s="259" t="s">
        <v>19</v>
      </c>
      <c r="B16" s="259"/>
      <c r="C16" s="175"/>
      <c r="D16" s="174">
        <v>0</v>
      </c>
      <c r="E16" s="175"/>
      <c r="F16" s="174">
        <v>3868780472</v>
      </c>
      <c r="G16" s="175"/>
      <c r="H16" s="174">
        <v>0</v>
      </c>
      <c r="I16" s="175"/>
      <c r="J16" s="177">
        <v>3868780472</v>
      </c>
      <c r="K16" s="175"/>
      <c r="L16" s="185">
        <f>J16/درآمد!$M$1</f>
        <v>2.0007272819212293E-3</v>
      </c>
      <c r="M16" s="175"/>
      <c r="N16" s="174">
        <v>849150000</v>
      </c>
      <c r="O16" s="175"/>
      <c r="P16" s="187">
        <v>-22720292589</v>
      </c>
      <c r="Q16" s="175"/>
      <c r="R16" s="174">
        <v>0</v>
      </c>
      <c r="S16" s="175"/>
      <c r="T16" s="177">
        <f t="shared" si="0"/>
        <v>-21871142589</v>
      </c>
      <c r="U16" s="175"/>
      <c r="V16" s="182">
        <f>T16/درآمد!$F$13</f>
        <v>-8.9251403584248972E-3</v>
      </c>
    </row>
    <row r="17" spans="1:22" ht="21.75" customHeight="1" x14ac:dyDescent="0.2">
      <c r="A17" s="258" t="s">
        <v>21</v>
      </c>
      <c r="B17" s="258"/>
      <c r="C17" s="175"/>
      <c r="D17" s="174">
        <v>0</v>
      </c>
      <c r="E17" s="175"/>
      <c r="F17" s="174">
        <v>0</v>
      </c>
      <c r="G17" s="175"/>
      <c r="H17" s="174">
        <v>0</v>
      </c>
      <c r="I17" s="175"/>
      <c r="J17" s="174">
        <v>0</v>
      </c>
      <c r="K17" s="175"/>
      <c r="L17" s="184">
        <f>J17/درآمد!$M$1</f>
        <v>0</v>
      </c>
      <c r="M17" s="175"/>
      <c r="N17" s="174">
        <v>8056707317</v>
      </c>
      <c r="O17" s="175"/>
      <c r="P17" s="187">
        <v>0</v>
      </c>
      <c r="Q17" s="175"/>
      <c r="R17" s="174">
        <v>1180085750</v>
      </c>
      <c r="S17" s="175"/>
      <c r="T17" s="177">
        <f t="shared" si="0"/>
        <v>9236793067</v>
      </c>
      <c r="U17" s="175"/>
      <c r="V17" s="182">
        <f>T17/درآمد!$F$13</f>
        <v>3.7693355182167611E-3</v>
      </c>
    </row>
    <row r="18" spans="1:22" ht="21.75" customHeight="1" x14ac:dyDescent="0.2">
      <c r="A18" s="258" t="s">
        <v>23</v>
      </c>
      <c r="B18" s="258"/>
      <c r="C18" s="175"/>
      <c r="D18" s="174">
        <v>0</v>
      </c>
      <c r="E18" s="175"/>
      <c r="F18" s="174">
        <v>-5723428219</v>
      </c>
      <c r="G18" s="175"/>
      <c r="H18" s="174">
        <v>0</v>
      </c>
      <c r="I18" s="175"/>
      <c r="J18" s="174">
        <v>-5723428219</v>
      </c>
      <c r="K18" s="175"/>
      <c r="L18" s="184">
        <f>J18/درآمد!$M$1</f>
        <v>-2.9598523531503009E-3</v>
      </c>
      <c r="M18" s="175"/>
      <c r="N18" s="174">
        <v>0</v>
      </c>
      <c r="O18" s="175"/>
      <c r="P18" s="187">
        <v>-3740442066</v>
      </c>
      <c r="Q18" s="175"/>
      <c r="R18" s="174">
        <v>7237253998</v>
      </c>
      <c r="S18" s="175"/>
      <c r="T18" s="177">
        <f t="shared" si="0"/>
        <v>3496811932</v>
      </c>
      <c r="U18" s="175"/>
      <c r="V18" s="181">
        <f>T18/درآمد!$F$13</f>
        <v>1.4269733358974873E-3</v>
      </c>
    </row>
    <row r="19" spans="1:22" ht="21.75" customHeight="1" x14ac:dyDescent="0.2">
      <c r="A19" s="258" t="s">
        <v>22</v>
      </c>
      <c r="B19" s="258"/>
      <c r="C19" s="175"/>
      <c r="D19" s="174">
        <v>0</v>
      </c>
      <c r="E19" s="175"/>
      <c r="F19" s="174">
        <v>-4857860221</v>
      </c>
      <c r="G19" s="175"/>
      <c r="H19" s="174">
        <v>0</v>
      </c>
      <c r="I19" s="175"/>
      <c r="J19" s="174">
        <v>-4857860221</v>
      </c>
      <c r="K19" s="175"/>
      <c r="L19" s="184">
        <f>J19/درآمد!$M$1</f>
        <v>-2.5122266683925178E-3</v>
      </c>
      <c r="M19" s="175"/>
      <c r="N19" s="174">
        <v>0</v>
      </c>
      <c r="O19" s="175"/>
      <c r="P19" s="187">
        <v>-674487775</v>
      </c>
      <c r="Q19" s="175"/>
      <c r="R19" s="174">
        <v>6207837000</v>
      </c>
      <c r="S19" s="175"/>
      <c r="T19" s="177">
        <f t="shared" si="0"/>
        <v>5533349225</v>
      </c>
      <c r="U19" s="175"/>
      <c r="V19" s="181">
        <f>T19/درآمد!$F$13</f>
        <v>2.2580401679674965E-3</v>
      </c>
    </row>
    <row r="20" spans="1:22" ht="21.75" customHeight="1" thickBot="1" x14ac:dyDescent="0.25">
      <c r="A20" s="222"/>
      <c r="B20" s="222"/>
      <c r="C20" s="175"/>
      <c r="D20" s="178">
        <f>SUM(D9:D19)</f>
        <v>0</v>
      </c>
      <c r="E20" s="175"/>
      <c r="F20" s="179">
        <f>SUM(F9:F19)</f>
        <v>-9408449360</v>
      </c>
      <c r="G20" s="175"/>
      <c r="H20" s="179">
        <f>SUM(H9:H19)</f>
        <v>-53861605199</v>
      </c>
      <c r="I20" s="175"/>
      <c r="J20" s="179">
        <f>SUM(J9:J19)</f>
        <v>-63270054559</v>
      </c>
      <c r="K20" s="175"/>
      <c r="L20" s="186">
        <f>SUM(L9:L19)</f>
        <v>-3.2719903649481602E-2</v>
      </c>
      <c r="M20" s="175"/>
      <c r="N20" s="178">
        <f>SUM(N9:N19)</f>
        <v>29583085244</v>
      </c>
      <c r="O20" s="178">
        <f t="shared" ref="O20" si="1">SUM(O9:O19)</f>
        <v>0</v>
      </c>
      <c r="P20" s="178">
        <f>SUM(P9:P19)</f>
        <v>-21222500197</v>
      </c>
      <c r="Q20" s="175"/>
      <c r="R20" s="178">
        <f>SUM(R9:R19)</f>
        <v>44715932471</v>
      </c>
      <c r="S20" s="175"/>
      <c r="T20" s="213">
        <f>SUM(T9:T19)</f>
        <v>53076517518</v>
      </c>
      <c r="U20" s="175"/>
      <c r="V20" s="189">
        <f>SUM(V9:V19)</f>
        <v>2.1659379095393078E-2</v>
      </c>
    </row>
    <row r="21" spans="1:22" ht="13.5" thickTop="1" x14ac:dyDescent="0.2"/>
  </sheetData>
  <sheetProtection algorithmName="SHA-512" hashValue="sT8au17vNx0W4uZ+o0B0jSEmCgvBpAQuWcsSrzRlMuCXyyroQ8HlalrOpyWplGCU9/A0fZpz47mxyC7zXpB0fQ==" saltValue="aue42v2dfTgL/3SMnK7Rug==" spinCount="100000" sheet="1" objects="1" scenarios="1" selectLockedCells="1" autoFilter="0" selectUnlockedCells="1"/>
  <mergeCells count="27">
    <mergeCell ref="A1:V1"/>
    <mergeCell ref="A2:V2"/>
    <mergeCell ref="A3:V3"/>
    <mergeCell ref="B5:V5"/>
    <mergeCell ref="D6:L6"/>
    <mergeCell ref="N6:V6"/>
    <mergeCell ref="J7:L7"/>
    <mergeCell ref="T7:V7"/>
    <mergeCell ref="A9:B9"/>
    <mergeCell ref="A7:B8"/>
    <mergeCell ref="D7:D8"/>
    <mergeCell ref="F7:F8"/>
    <mergeCell ref="H7:H8"/>
    <mergeCell ref="N7:N8"/>
    <mergeCell ref="R7:R8"/>
    <mergeCell ref="P7:P8"/>
    <mergeCell ref="A10:B10"/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</mergeCells>
  <pageMargins left="0.39" right="0.39" top="0.39" bottom="0.39" header="0" footer="0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Sahar Sadat Akhlaghi</cp:lastModifiedBy>
  <dcterms:created xsi:type="dcterms:W3CDTF">2024-08-28T07:34:27Z</dcterms:created>
  <dcterms:modified xsi:type="dcterms:W3CDTF">2024-09-24T10:28:42Z</dcterms:modified>
</cp:coreProperties>
</file>