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2487589\Documents\"/>
    </mc:Choice>
  </mc:AlternateContent>
  <xr:revisionPtr revIDLastSave="0" documentId="13_ncr:1_{DC712944-6F08-4D36-99E6-256C3C39D8ED}" xr6:coauthVersionLast="47" xr6:coauthVersionMax="47" xr10:uidLastSave="{00000000-0000-0000-0000-000000000000}"/>
  <bookViews>
    <workbookView xWindow="-120" yWindow="-120" windowWidth="29040" windowHeight="15720" tabRatio="948" xr2:uid="{00000000-000D-0000-FFFF-FFFF00000000}"/>
  </bookViews>
  <sheets>
    <sheet name="صورت وضعیت" sheetId="1" r:id="rId1"/>
    <sheet name="سهام" sheetId="2" r:id="rId2"/>
    <sheet name="واحدهای صندوق" sheetId="4" r:id="rId3"/>
    <sheet name="سپرده " sheetId="23" r:id="rId4"/>
    <sheet name="اوراق" sheetId="5" r:id="rId5"/>
    <sheet name="تعدیل قیمت" sheetId="6" r:id="rId6"/>
    <sheet name="درآمد" sheetId="8" r:id="rId7"/>
    <sheet name="درآمد سرمایه گذاری در سهام" sheetId="9" r:id="rId8"/>
    <sheet name="درآمد سرمایه گذاری در صندوق" sheetId="10" r:id="rId9"/>
    <sheet name="درآمد سرمایه گذاری در اوراق" sheetId="11" r:id="rId10"/>
    <sheet name="درآمد سپرده بانکی" sheetId="13" r:id="rId11"/>
    <sheet name="سایر درآمدها" sheetId="14" r:id="rId12"/>
    <sheet name="مبالغ تخصیصی اوراق" sheetId="22" r:id="rId13"/>
    <sheet name="سود اوراق بهادار" sheetId="17" r:id="rId14"/>
    <sheet name="سود سپرده بانکی" sheetId="18" r:id="rId15"/>
    <sheet name="درآمد ناشی از فروش" sheetId="19" r:id="rId16"/>
    <sheet name="درآمد ناشی از تغییر قیمت اوراق" sheetId="21" r:id="rId17"/>
  </sheets>
  <externalReferences>
    <externalReference r:id="rId18"/>
  </externalReferences>
  <definedNames>
    <definedName name="_xlnm._FilterDatabase" localSheetId="4" hidden="1">اوراق!$A$10:$AK$25</definedName>
    <definedName name="_xlnm._FilterDatabase" localSheetId="15" hidden="1">'درآمد ناشی از فروش'!$S$9:$AI$9</definedName>
    <definedName name="_xlnm._FilterDatabase" localSheetId="1" hidden="1">سهام!$A$10:$Y$11</definedName>
    <definedName name="_xlnm._FilterDatabase" localSheetId="13" hidden="1">'سود اوراق بهادار'!$A$9:$S$25</definedName>
    <definedName name="_xlnm.Print_Area" localSheetId="4">اوراق!$A$1:$AL$27</definedName>
    <definedName name="_xlnm.Print_Area" localSheetId="5">'تعدیل قیمت'!$A$1:$N$15</definedName>
    <definedName name="_xlnm.Print_Area" localSheetId="6">درآمد!$A$1:$J$16</definedName>
    <definedName name="_xlnm.Print_Area" localSheetId="10">'درآمد سپرده بانکی'!$A$1:$J$13</definedName>
    <definedName name="_xlnm.Print_Area" localSheetId="9">'درآمد سرمایه گذاری در اوراق'!$A$1:$U$32</definedName>
    <definedName name="_xlnm.Print_Area" localSheetId="7">'درآمد سرمایه گذاری در سهام'!$A$1:$V$14</definedName>
    <definedName name="_xlnm.Print_Area" localSheetId="8">'درآمد سرمایه گذاری در صندوق'!$A$1:$U$17</definedName>
    <definedName name="_xlnm.Print_Area" localSheetId="16">'درآمد ناشی از تغییر قیمت اوراق'!$A$1:$R$33</definedName>
    <definedName name="_xlnm.Print_Area" localSheetId="15">'درآمد ناشی از فروش'!$A$1:$Q$14</definedName>
    <definedName name="_xlnm.Print_Area" localSheetId="11">'سایر درآمدها'!$A$1:$E$10</definedName>
    <definedName name="_xlnm.Print_Area" localSheetId="3">'سپرده '!$A$1:$K$11</definedName>
    <definedName name="_xlnm.Print_Area" localSheetId="1">سهام!$A$1:$Y$18</definedName>
    <definedName name="_xlnm.Print_Area" localSheetId="13">'سود اوراق بهادار'!$A$1:$S$28</definedName>
    <definedName name="_xlnm.Print_Area" localSheetId="14">'سود سپرده بانکی'!$A$1:$N$11</definedName>
    <definedName name="_xlnm.Print_Area" localSheetId="0">'صورت وضعیت'!$A$1:$C$17</definedName>
    <definedName name="_xlnm.Print_Area" localSheetId="12">'مبالغ تخصیصی اوراق'!$A$1:$H$13</definedName>
    <definedName name="_xlnm.Print_Area" localSheetId="2">'واحدهای صندوق'!$A$1:$Y$17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28" i="11" l="1"/>
  <c r="K28" i="11"/>
  <c r="W14" i="2"/>
  <c r="U14" i="2"/>
  <c r="O14" i="2"/>
  <c r="K14" i="2"/>
  <c r="G14" i="2"/>
  <c r="E14" i="2"/>
  <c r="W16" i="4"/>
  <c r="U16" i="4"/>
  <c r="O16" i="4"/>
  <c r="K16" i="4"/>
  <c r="G16" i="4"/>
  <c r="E16" i="4"/>
  <c r="K10" i="23"/>
  <c r="I10" i="23"/>
  <c r="G10" i="23"/>
  <c r="E10" i="23"/>
  <c r="C10" i="23"/>
  <c r="AI26" i="5"/>
  <c r="AG26" i="5"/>
  <c r="AA26" i="5"/>
  <c r="W26" i="5"/>
  <c r="S26" i="5"/>
  <c r="Q26" i="5"/>
  <c r="C13" i="9"/>
  <c r="M13" i="9"/>
  <c r="C15" i="10"/>
  <c r="M15" i="10"/>
  <c r="C10" i="13"/>
  <c r="G10" i="13"/>
  <c r="C9" i="14"/>
  <c r="E9" i="14"/>
  <c r="I27" i="17"/>
  <c r="K27" i="17"/>
  <c r="M27" i="17"/>
  <c r="O27" i="17"/>
  <c r="Q27" i="17"/>
  <c r="S27" i="17"/>
  <c r="C10" i="18"/>
  <c r="E10" i="18"/>
  <c r="G10" i="18"/>
  <c r="I10" i="18"/>
  <c r="K10" i="18"/>
  <c r="M10" i="18"/>
  <c r="E13" i="19"/>
  <c r="G13" i="19"/>
  <c r="I13" i="19"/>
  <c r="M13" i="19"/>
  <c r="O13" i="19"/>
  <c r="Q13" i="19"/>
  <c r="E32" i="21"/>
  <c r="G32" i="21"/>
  <c r="I32" i="21"/>
  <c r="M32" i="21"/>
  <c r="O32" i="21"/>
  <c r="Q32" i="21"/>
  <c r="K6" i="21" l="1"/>
  <c r="K6" i="19"/>
  <c r="I6" i="18"/>
  <c r="O6" i="17"/>
  <c r="G6" i="13"/>
  <c r="M6" i="11"/>
  <c r="M6" i="10"/>
  <c r="Y14" i="2" l="1"/>
  <c r="I10" i="13"/>
  <c r="M25" i="11" a="1"/>
  <c r="M25" i="11" s="1"/>
  <c r="C25" i="11" a="1"/>
  <c r="C25" i="11" s="1"/>
  <c r="M11" i="11" a="1"/>
  <c r="M11" i="11" s="1"/>
  <c r="C16" i="11" a="1"/>
  <c r="C16" i="11" s="1"/>
  <c r="C26" i="11" a="1"/>
  <c r="C26" i="11" s="1"/>
  <c r="M16" i="11" a="1"/>
  <c r="M16" i="11" s="1"/>
  <c r="M12" i="11" a="1"/>
  <c r="M12" i="11" s="1"/>
  <c r="C10" i="11" a="1"/>
  <c r="C10" i="11" s="1"/>
  <c r="C13" i="11" a="1"/>
  <c r="C13" i="11" s="1"/>
  <c r="C11" i="11" a="1"/>
  <c r="C11" i="11" s="1"/>
  <c r="C19" i="11" a="1"/>
  <c r="C19" i="11" s="1"/>
  <c r="C18" i="11" a="1"/>
  <c r="C18" i="11" s="1"/>
  <c r="M10" i="11" a="1"/>
  <c r="M10" i="11" s="1"/>
  <c r="M13" i="11" a="1"/>
  <c r="M13" i="11" s="1"/>
  <c r="M19" i="11" a="1"/>
  <c r="M19" i="11" s="1"/>
  <c r="M18" i="11" a="1"/>
  <c r="M18" i="11" s="1"/>
  <c r="E10" i="13" l="1"/>
  <c r="C12" i="11" l="1" a="1"/>
  <c r="C12" i="11" s="1"/>
  <c r="C21" i="11" a="1"/>
  <c r="C21" i="11" s="1"/>
  <c r="C17" i="11" a="1"/>
  <c r="C17" i="11" s="1"/>
  <c r="C15" i="11" a="1"/>
  <c r="C15" i="11" s="1"/>
  <c r="M21" i="11" a="1"/>
  <c r="M21" i="11" s="1"/>
  <c r="M17" i="11" a="1"/>
  <c r="M17" i="11" s="1"/>
  <c r="M15" i="11" a="1"/>
  <c r="M15" i="11" s="1"/>
  <c r="C24" i="11" l="1" a="1"/>
  <c r="C24" i="11" s="1"/>
  <c r="C23" i="11" a="1"/>
  <c r="C23" i="11" s="1"/>
  <c r="C27" i="11" a="1"/>
  <c r="C27" i="11" s="1"/>
  <c r="C14" i="11" a="1"/>
  <c r="C14" i="11" s="1"/>
  <c r="C20" i="11" a="1"/>
  <c r="C20" i="11" s="1"/>
  <c r="C22" i="11" a="1"/>
  <c r="C22" i="11" s="1"/>
  <c r="M24" i="11" a="1"/>
  <c r="M24" i="11" s="1"/>
  <c r="M23" i="11" a="1"/>
  <c r="M23" i="11" s="1"/>
  <c r="M27" i="11" a="1"/>
  <c r="M27" i="11" s="1"/>
  <c r="M26" i="11" a="1"/>
  <c r="M26" i="11" s="1"/>
  <c r="M14" i="11" a="1"/>
  <c r="M14" i="11" s="1"/>
  <c r="M20" i="11" a="1"/>
  <c r="M20" i="11" s="1"/>
  <c r="M22" i="11" a="1"/>
  <c r="M22" i="11" s="1"/>
  <c r="C28" i="11" l="1"/>
  <c r="M28" i="11"/>
  <c r="A3" i="8" l="1"/>
  <c r="A3" i="10"/>
  <c r="A3" i="14"/>
  <c r="A3" i="21"/>
  <c r="A3" i="19"/>
  <c r="A3" i="18"/>
  <c r="E6" i="14"/>
  <c r="E25" i="11" l="1"/>
  <c r="O25" i="11" a="1"/>
  <c r="O25" i="11" s="1"/>
  <c r="Q25" i="11" a="1"/>
  <c r="Q25" i="11" s="1"/>
  <c r="Q26" i="11" a="1"/>
  <c r="Q26" i="11" s="1"/>
  <c r="G25" i="11" a="1"/>
  <c r="G25" i="11" s="1"/>
  <c r="E21" i="11"/>
  <c r="O27" i="11" a="1"/>
  <c r="O27" i="11" s="1"/>
  <c r="O24" i="11" a="1"/>
  <c r="O24" i="11" s="1"/>
  <c r="Q17" i="11" a="1"/>
  <c r="Q17" i="11" s="1"/>
  <c r="G11" i="11" a="1"/>
  <c r="G11" i="11" s="1"/>
  <c r="Q12" i="11" a="1"/>
  <c r="Q12" i="11" s="1"/>
  <c r="Q19" i="11" a="1"/>
  <c r="Q19" i="11" s="1"/>
  <c r="Q14" i="10"/>
  <c r="G10" i="11" a="1"/>
  <c r="G10" i="11" s="1"/>
  <c r="Q10" i="10"/>
  <c r="Q12" i="10"/>
  <c r="Q13" i="11" a="1"/>
  <c r="Q13" i="11" s="1"/>
  <c r="Q13" i="10"/>
  <c r="G13" i="11" a="1"/>
  <c r="G13" i="11" s="1"/>
  <c r="Q10" i="11" a="1"/>
  <c r="Q10" i="11" s="1"/>
  <c r="G19" i="11" a="1"/>
  <c r="G19" i="11" s="1"/>
  <c r="Q11" i="11" a="1"/>
  <c r="Q11" i="11" s="1"/>
  <c r="Q11" i="10"/>
  <c r="E19" i="11"/>
  <c r="O10" i="11" a="1"/>
  <c r="O10" i="11" s="1"/>
  <c r="O13" i="11" a="1"/>
  <c r="O13" i="11" s="1"/>
  <c r="E13" i="11"/>
  <c r="O14" i="10"/>
  <c r="O12" i="10"/>
  <c r="O21" i="11" a="1"/>
  <c r="O21" i="11" s="1"/>
  <c r="O10" i="10"/>
  <c r="O22" i="11" a="1"/>
  <c r="O22" i="11" s="1"/>
  <c r="E10" i="11"/>
  <c r="O11" i="11" a="1"/>
  <c r="O11" i="11" s="1"/>
  <c r="O13" i="10"/>
  <c r="O11" i="10"/>
  <c r="O19" i="11" a="1"/>
  <c r="O19" i="11" s="1"/>
  <c r="E11" i="11"/>
  <c r="E10" i="10" a="1"/>
  <c r="E10" i="10" s="1"/>
  <c r="E12" i="10" a="1"/>
  <c r="E12" i="10" s="1"/>
  <c r="E11" i="10" a="1"/>
  <c r="E11" i="10" s="1"/>
  <c r="E13" i="10" a="1"/>
  <c r="E13" i="10" s="1"/>
  <c r="E14" i="10" a="1"/>
  <c r="E14" i="10" s="1"/>
  <c r="G12" i="10" a="1"/>
  <c r="G12" i="10" s="1"/>
  <c r="G13" i="10" a="1"/>
  <c r="G13" i="10" s="1"/>
  <c r="G14" i="10" a="1"/>
  <c r="G14" i="10" s="1"/>
  <c r="G11" i="10" a="1"/>
  <c r="G11" i="10" s="1"/>
  <c r="G10" i="10" a="1"/>
  <c r="G10" i="10" s="1"/>
  <c r="G21" i="11" a="1"/>
  <c r="G21" i="11" s="1"/>
  <c r="G15" i="11" a="1"/>
  <c r="G15" i="11" s="1"/>
  <c r="G14" i="11" a="1"/>
  <c r="G14" i="11" s="1"/>
  <c r="G22" i="11" a="1"/>
  <c r="G22" i="11" s="1"/>
  <c r="G20" i="11" a="1"/>
  <c r="G20" i="11" s="1"/>
  <c r="G24" i="11" a="1"/>
  <c r="G24" i="11" s="1"/>
  <c r="G26" i="11" a="1"/>
  <c r="G26" i="11" s="1"/>
  <c r="G17" i="11" a="1"/>
  <c r="G17" i="11" s="1"/>
  <c r="G18" i="11" a="1"/>
  <c r="G18" i="11" s="1"/>
  <c r="G16" i="11" a="1"/>
  <c r="G16" i="11" s="1"/>
  <c r="G27" i="11" a="1"/>
  <c r="G27" i="11" s="1"/>
  <c r="G23" i="11" a="1"/>
  <c r="G23" i="11" s="1"/>
  <c r="G12" i="11" a="1"/>
  <c r="G12" i="11" s="1"/>
  <c r="E17" i="11"/>
  <c r="E18" i="11"/>
  <c r="E16" i="11"/>
  <c r="E27" i="11"/>
  <c r="E12" i="11"/>
  <c r="E15" i="11"/>
  <c r="O12" i="11" a="1"/>
  <c r="O12" i="11" s="1"/>
  <c r="E14" i="11"/>
  <c r="E22" i="11"/>
  <c r="E20" i="11"/>
  <c r="E23" i="11"/>
  <c r="E26" i="11"/>
  <c r="E24" i="11"/>
  <c r="O17" i="11" a="1"/>
  <c r="O17" i="11" s="1"/>
  <c r="O23" i="11" a="1"/>
  <c r="O23" i="11" s="1"/>
  <c r="O14" i="11" a="1"/>
  <c r="O14" i="11" s="1"/>
  <c r="O16" i="11" a="1"/>
  <c r="O16" i="11" s="1"/>
  <c r="O18" i="11" a="1"/>
  <c r="O18" i="11" s="1"/>
  <c r="O15" i="11" a="1"/>
  <c r="O15" i="11" s="1"/>
  <c r="O20" i="11" a="1"/>
  <c r="O20" i="11" s="1"/>
  <c r="O26" i="11" a="1"/>
  <c r="O26" i="11" s="1"/>
  <c r="Q21" i="11" a="1"/>
  <c r="Q21" i="11" s="1"/>
  <c r="Q16" i="11" a="1"/>
  <c r="Q16" i="11" s="1"/>
  <c r="Q23" i="11" a="1"/>
  <c r="Q23" i="11" s="1"/>
  <c r="Q27" i="11" a="1"/>
  <c r="Q27" i="11" s="1"/>
  <c r="Q15" i="11" a="1"/>
  <c r="Q15" i="11" s="1"/>
  <c r="Q18" i="11" a="1"/>
  <c r="Q18" i="11" s="1"/>
  <c r="Q14" i="11" a="1"/>
  <c r="Q14" i="11" s="1"/>
  <c r="Q22" i="11" a="1"/>
  <c r="Q22" i="11" s="1"/>
  <c r="Q24" i="11" a="1"/>
  <c r="Q24" i="11" s="1"/>
  <c r="Q20" i="11" a="1"/>
  <c r="Q20" i="11" s="1"/>
  <c r="A3" i="9"/>
  <c r="C8" i="6"/>
  <c r="A3" i="5"/>
  <c r="O6" i="5"/>
  <c r="AC6" i="5"/>
  <c r="Y16" i="4"/>
  <c r="Q7" i="4"/>
  <c r="C7" i="4"/>
  <c r="A3" i="4"/>
  <c r="A3" i="2"/>
  <c r="AK26" i="5" l="1"/>
  <c r="G15" i="10"/>
  <c r="Q28" i="11"/>
  <c r="Q13" i="9"/>
  <c r="G13" i="9"/>
  <c r="Q15" i="10"/>
  <c r="G28" i="11"/>
  <c r="O28" i="11"/>
  <c r="E28" i="11"/>
  <c r="E13" i="9"/>
  <c r="E15" i="10"/>
  <c r="O15" i="10"/>
  <c r="O13" i="9"/>
  <c r="I25" i="11"/>
  <c r="S25" i="11"/>
  <c r="I18" i="11"/>
  <c r="S10" i="11"/>
  <c r="S19" i="11"/>
  <c r="S13" i="11"/>
  <c r="I11" i="11"/>
  <c r="I10" i="11"/>
  <c r="I13" i="11"/>
  <c r="I19" i="11"/>
  <c r="S11" i="11"/>
  <c r="S11" i="10"/>
  <c r="I13" i="10"/>
  <c r="I10" i="10"/>
  <c r="I11" i="10"/>
  <c r="I12" i="10"/>
  <c r="I14" i="10"/>
  <c r="I14" i="11"/>
  <c r="I16" i="11"/>
  <c r="I17" i="11"/>
  <c r="I21" i="11"/>
  <c r="I26" i="11"/>
  <c r="I12" i="11"/>
  <c r="I24" i="11"/>
  <c r="I27" i="11"/>
  <c r="S18" i="11"/>
  <c r="S23" i="11"/>
  <c r="S16" i="11"/>
  <c r="S22" i="11"/>
  <c r="S26" i="11"/>
  <c r="S14" i="11"/>
  <c r="S15" i="11"/>
  <c r="I22" i="11"/>
  <c r="I20" i="11"/>
  <c r="I23" i="11"/>
  <c r="S24" i="11"/>
  <c r="S21" i="11"/>
  <c r="S27" i="11"/>
  <c r="I15" i="11"/>
  <c r="S12" i="11"/>
  <c r="S17" i="11"/>
  <c r="S20" i="11"/>
  <c r="A3" i="22"/>
  <c r="A3" i="13"/>
  <c r="A3" i="11"/>
  <c r="S13" i="9" l="1"/>
  <c r="I13" i="9"/>
  <c r="I15" i="10"/>
  <c r="I28" i="11"/>
  <c r="S28" i="11"/>
  <c r="S10" i="10"/>
  <c r="S14" i="10"/>
  <c r="S12" i="10"/>
  <c r="S13" i="10"/>
  <c r="E9" i="22"/>
  <c r="E8" i="22"/>
  <c r="A2" i="22"/>
  <c r="S15" i="10" l="1"/>
  <c r="E14" i="8" l="1"/>
  <c r="K13" i="9" l="1"/>
  <c r="K15" i="10"/>
  <c r="I14" i="8"/>
  <c r="U13" i="9" l="1"/>
  <c r="U15" i="10"/>
  <c r="G14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<sst xmlns="http://schemas.openxmlformats.org/spreadsheetml/2006/main" count="534" uniqueCount="179">
  <si>
    <t>صندوق سرمایه‌گذاری تداوم اطمینان تمدن</t>
  </si>
  <si>
    <t>صورت وضعیت پرتفوی</t>
  </si>
  <si>
    <t>تغییرات طی دوره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</si>
  <si>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</si>
  <si>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</si>
  <si>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</si>
  <si>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</si>
  <si>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</si>
  <si>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</si>
  <si>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</si>
  <si>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</si>
  <si>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آتیه داده پرداز</t>
  </si>
  <si>
    <t>سرمایه گذاری تامین اجتماعی</t>
  </si>
  <si>
    <t>جمع</t>
  </si>
  <si>
    <t>نرخ سود موثر</t>
  </si>
  <si>
    <t>تعداد اوراق</t>
  </si>
  <si>
    <t>صندوق</t>
  </si>
  <si>
    <t>تعداد واحد</t>
  </si>
  <si>
    <t>قیمت ابطال / بازار هر واحد</t>
  </si>
  <si>
    <t>صندوق س.آرمان آتیه درخشان مس-س</t>
  </si>
  <si>
    <t>صندوق س.پشتوانه طلا تابان تمدن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</si>
  <si>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</si>
  <si>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</si>
  <si>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</si>
  <si>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</si>
  <si>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</si>
  <si>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</si>
  <si>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بله</t>
  </si>
  <si>
    <t>اسناد خزانه-م1بودجه01-040326</t>
  </si>
  <si>
    <t>1401/02/26</t>
  </si>
  <si>
    <t>1404/03/26</t>
  </si>
  <si>
    <t>مرابحه سبحان انکولوژی060530</t>
  </si>
  <si>
    <t>1402/05/30</t>
  </si>
  <si>
    <t>1406/05/30</t>
  </si>
  <si>
    <t>مرابحه عام دولت 166-ش.خ050419</t>
  </si>
  <si>
    <t>1403/04/19</t>
  </si>
  <si>
    <t>1405/04/19</t>
  </si>
  <si>
    <t>مرابحه عام دولت131-ش.خ040410</t>
  </si>
  <si>
    <t>1402/05/10</t>
  </si>
  <si>
    <t>1404/04/07</t>
  </si>
  <si>
    <t>مرابحه گلرنگ فرش بیدگل060224</t>
  </si>
  <si>
    <t>1403/02/24</t>
  </si>
  <si>
    <t>1406/02/24</t>
  </si>
  <si>
    <t>اوراق بهاداری که ارزش آنها در تاریخ گزارش تعدیل شده</t>
  </si>
  <si>
    <t>نام اوراق بهادار</t>
  </si>
  <si>
    <t>قیمت پایانی</t>
  </si>
  <si>
    <t>قیمت تعدیل شده</t>
  </si>
  <si>
    <t>درصد تعدیل</t>
  </si>
  <si>
    <t>خالص ارزش فروش تعدیل شده</t>
  </si>
  <si>
    <t>دلیل تعدیل</t>
  </si>
  <si>
    <t>سایر</t>
  </si>
  <si>
    <t>مبلغ</t>
  </si>
  <si>
    <t>افزایش</t>
  </si>
  <si>
    <t>کاهش</t>
  </si>
  <si>
    <t>صورت وضعیت درآمدها</t>
  </si>
  <si>
    <t>شرح</t>
  </si>
  <si>
    <t>یادداشت</t>
  </si>
  <si>
    <t>درصد از کل درآمدها</t>
  </si>
  <si>
    <t>1-2</t>
  </si>
  <si>
    <t>2-2</t>
  </si>
  <si>
    <t>3-2</t>
  </si>
  <si>
    <t>4-2</t>
  </si>
  <si>
    <t>سایر درآمدها</t>
  </si>
  <si>
    <t>5-2</t>
  </si>
  <si>
    <t>طی ماه</t>
  </si>
  <si>
    <t>سهام</t>
  </si>
  <si>
    <t>درآمد سود سهام</t>
  </si>
  <si>
    <t>درآمد تغییر ارزش</t>
  </si>
  <si>
    <t>درآمد فروش</t>
  </si>
  <si>
    <t>درآمد سود صندوق</t>
  </si>
  <si>
    <t>عنوان</t>
  </si>
  <si>
    <t>درآمد سود اوراق</t>
  </si>
  <si>
    <t>مبالغ تخصیص یافته بابت خرید و نگهداری اوراق بهادار با درآمد ثابت (نرخ سود ترجیحی)</t>
  </si>
  <si>
    <t>طرف معامله</t>
  </si>
  <si>
    <t>نوع وابستگی</t>
  </si>
  <si>
    <t>نام ورقه بهادار</t>
  </si>
  <si>
    <t>مدیر صندوق</t>
  </si>
  <si>
    <t>نام سپرده بانکی</t>
  </si>
  <si>
    <t>سود سپرده بانکی و گواهی سپرده</t>
  </si>
  <si>
    <t>درصد سود به میانگین سپرده</t>
  </si>
  <si>
    <t>هزینه تنزیل</t>
  </si>
  <si>
    <t>سود اوراق بهادار با درآمد ثابت</t>
  </si>
  <si>
    <t>تاریخ دریافت سود</t>
  </si>
  <si>
    <t>درآمد سود</t>
  </si>
  <si>
    <t>خالص درآمد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</si>
  <si>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</si>
  <si>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</si>
  <si>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</si>
  <si>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</si>
  <si>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</si>
  <si>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</si>
  <si>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</si>
  <si>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سپرده</t>
  </si>
  <si>
    <t>بهای تمام شده اوراق (ریال)</t>
  </si>
  <si>
    <t>مبلغ شناسایی شده بابت قرارداد خرید و نگهداری اوراق بهادار (ریال)</t>
  </si>
  <si>
    <t>تامین سرمایه تمدن</t>
  </si>
  <si>
    <t>3-1-سرمایه‌گذاری در اوراق بهادار با درآمد ثابت یا علی‌الحساب</t>
  </si>
  <si>
    <t>مرابحه پدیده جم-تمدن070617</t>
  </si>
  <si>
    <t>1403/06/17</t>
  </si>
  <si>
    <t>1407/06/17</t>
  </si>
  <si>
    <t>صکوک مرابحه دیران72-3ماهه23%</t>
  </si>
  <si>
    <t>مشارکت ش شیراز312-3ماهه18%</t>
  </si>
  <si>
    <t>مرابحه عام دولت176-ش.خ050603</t>
  </si>
  <si>
    <t>1403/02/22</t>
  </si>
  <si>
    <t>1407/02/22</t>
  </si>
  <si>
    <t>1403/12/28</t>
  </si>
  <si>
    <t>1403/07/03</t>
  </si>
  <si>
    <t>1405/06/03</t>
  </si>
  <si>
    <t xml:space="preserve"> تنزیل سود بانک</t>
  </si>
  <si>
    <t>مشارکت ش شیراز042-3ماهه18%</t>
  </si>
  <si>
    <t>مشارکت ش اصفهان042-3ماهه18%</t>
  </si>
  <si>
    <t>مشارکت ش تهران42-3ماهه18%</t>
  </si>
  <si>
    <t>1400/12/26</t>
  </si>
  <si>
    <t>1404/12/25</t>
  </si>
  <si>
    <t>1404/12/24</t>
  </si>
  <si>
    <t xml:space="preserve"> صکوک مرابحه دیران72</t>
  </si>
  <si>
    <t xml:space="preserve"> مرابحه پدیده جم-تمدن070617</t>
  </si>
  <si>
    <t>صندوق س. شاخصی کیان-س</t>
  </si>
  <si>
    <t>مرابحه عام دولت102-ش.خ031211</t>
  </si>
  <si>
    <t>مرابحه عام دولت161-ش.خ040329</t>
  </si>
  <si>
    <t>مشارکت ش اصفهان512-3ماهه18%</t>
  </si>
  <si>
    <t>1403/12/11</t>
  </si>
  <si>
    <t>1403/03/29</t>
  </si>
  <si>
    <t>1404/03/28</t>
  </si>
  <si>
    <t>1401/12/28</t>
  </si>
  <si>
    <t>1405/12/28</t>
  </si>
  <si>
    <t>صندوق س سروسودمند مدبران-سهام</t>
  </si>
  <si>
    <t>صندوق سرمایه گذاری عقیق-سهام</t>
  </si>
  <si>
    <t>صکوک مرابحه دسبحان712-3ماهه23%</t>
  </si>
  <si>
    <t>مرابحه عام دولت203-ش.خ050807</t>
  </si>
  <si>
    <t>1403/12/26</t>
  </si>
  <si>
    <t>1407/12/26</t>
  </si>
  <si>
    <t>1406/07/07</t>
  </si>
  <si>
    <t>وراق مشارکت صکوک مرابحه دسبحان712-3</t>
  </si>
  <si>
    <t>برای ماه منتهی به 1404/01/31</t>
  </si>
  <si>
    <t>1404/01/31</t>
  </si>
  <si>
    <t>ح.توسعه م وص.معدنی خاورمیانه</t>
  </si>
  <si>
    <t>برای ماه منتهی به 1404/02/31</t>
  </si>
  <si>
    <t>1404/02/31</t>
  </si>
  <si>
    <t>توسعه معادن وص.معدنی خاورمیانه</t>
  </si>
  <si>
    <t>مرابحه پاریزشرق070228</t>
  </si>
  <si>
    <t>1404/02/28</t>
  </si>
  <si>
    <t>1407/02/28</t>
  </si>
  <si>
    <t>1403/12/07</t>
  </si>
  <si>
    <t>سپرده های بانکی</t>
  </si>
  <si>
    <t>درصد سود به میانگین سود سپرده</t>
  </si>
  <si>
    <t>درصد به کل دارایی‌ها</t>
  </si>
  <si>
    <t>از ابتدای سال مالی تا پایان اردیبهشت 1404</t>
  </si>
  <si>
    <t>ریال</t>
  </si>
  <si>
    <t>سپرده‌های بانکی</t>
  </si>
  <si>
    <t>درصد</t>
  </si>
  <si>
    <t xml:space="preserve">نرخ اسمی (درصد) </t>
  </si>
  <si>
    <t xml:space="preserve">میانگین نرخ بازده تا سررسید قراردادهای منعقده (درصد) </t>
  </si>
  <si>
    <t>5-2- سایر درآمدها</t>
  </si>
  <si>
    <t>درآمد حاصل از سرمایه‌گذاری در واحدهای صندوق‌های سرمایه‌گذاری</t>
  </si>
  <si>
    <t>درآمد حاصل از سرمایه‌گذاری در سهام و حق تقدم سهام</t>
  </si>
  <si>
    <t>درآمد حاصل از سرمایه‌گذاری در اوراق بهادار با درآمد ثابت</t>
  </si>
  <si>
    <t>درآمد حاصل از سرمایه‌گذاری در سپرده بانکی و گواهی سپرده</t>
  </si>
  <si>
    <t>درصد از کل دارایی‌ها</t>
  </si>
  <si>
    <t>4-1- سرمایه‌گذاری در  سپرده‌ بانکی</t>
  </si>
  <si>
    <t>توسعه معادن وص.معدنی خاورمیانه *</t>
  </si>
  <si>
    <t>* تعداد 459،654،776 خرید طی دوره سهم "توسعه معادن وص.معدنی خاورمیانه" مربوط به تبدیل حق تقدم خرید سهام می‌باشد.</t>
  </si>
  <si>
    <t>مبلغ (ریال)</t>
  </si>
  <si>
    <t>نرخ سود علی‌الحساب</t>
  </si>
  <si>
    <t xml:space="preserve"> 1 -   سرمایه‌گذاری‌ها</t>
  </si>
  <si>
    <t xml:space="preserve"> 1 -1-   سرمایه‌گذاری در سهام و حق تقدم سهام</t>
  </si>
  <si>
    <t>سرمایه‌گذاری تامین اجتماعی</t>
  </si>
  <si>
    <t>صندوق سرمایه‌گذاری عقیق-سهام</t>
  </si>
  <si>
    <t>2- درآمد حاصل از سرمایه‌گذاری‌ها</t>
  </si>
  <si>
    <t>2-1-سرمایه‌گذاری در واحدهای صندوق‌های سرمایه‌گذاری</t>
  </si>
  <si>
    <t>(بر اساس دستورالعمل نحوه تعیین قیمت خرید و فروش اوراق بهادار در صندوق‌های سرمایه‌گذاری)</t>
  </si>
  <si>
    <t>1-2- درآمد حاصل از سرمایه‌گذاری در سهام و حق تقدم سهام</t>
  </si>
  <si>
    <t>2-2- درآمد حاصل از سرمایه‌گذاری در واحدهای صندوق</t>
  </si>
  <si>
    <t>3-2- درآمد حاصل از سرمایه‌گذاری در اوراق بهادار با درآمد ثابت:</t>
  </si>
  <si>
    <t>صدور طی دوره</t>
  </si>
  <si>
    <t>ابطال طی دوره</t>
  </si>
  <si>
    <t>مبلغ ابطال</t>
  </si>
  <si>
    <t>4-2- درآمد حاصل از سرمایه‌گذاری در سپرده بانکی و گواهی سپرده</t>
  </si>
  <si>
    <t>جمع کل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</si>
</sst>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-_ر_ي_ا_ل_ ;_ * #,##0.00\-_ر_ي_ا_ل_ ;_ * &quot;-&quot;??_-_ر_ي_ا_ل_ ;_ @_ "/>
    <numFmt numFmtId="165" formatCode="#,###;\(#,###\);\-"/>
    <numFmt numFmtId="169" formatCode="0.0%"/>
  </numFmts>
  <fonts count="15" x14ac:knownFonts="1">
    <font>
      <sz val="10"/>
      <color rgb="FF000000"/>
      <name val="Arial"/>
      <charset val="1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family val="2"/>
    </font>
    <font>
      <b/>
      <sz val="12"/>
      <color theme="1"/>
      <name val="B Nazanin"/>
      <charset val="178"/>
    </font>
    <font>
      <sz val="10"/>
      <color rgb="FF000000"/>
      <name val="Arial"/>
      <family val="2"/>
    </font>
    <font>
      <b/>
      <sz val="12"/>
      <name val="B Nazanin"/>
      <charset val="178"/>
    </font>
    <font>
      <sz val="12"/>
      <color theme="1"/>
      <name val="B Nazanin"/>
      <charset val="178"/>
    </font>
    <font>
      <sz val="10"/>
      <color rgb="FF000000"/>
      <name val="Arial"/>
      <family val="2"/>
    </font>
    <font>
      <sz val="8"/>
      <name val="Arial"/>
      <family val="2"/>
    </font>
    <font>
      <sz val="14"/>
      <color rgb="FF000000"/>
      <name val="Arial"/>
      <family val="2"/>
    </font>
    <font>
      <sz val="12"/>
      <name val="B Nazanin"/>
      <charset val="178"/>
    </font>
    <font>
      <b/>
      <u/>
      <sz val="14"/>
      <color rgb="FF000000"/>
      <name val="B Nazanin"/>
      <charset val="17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164" fontId="5" fillId="0" borderId="0" applyFont="0" applyFill="0" applyBorder="0" applyAlignment="0" applyProtection="0"/>
    <xf numFmtId="0" fontId="2" fillId="0" borderId="0"/>
    <xf numFmtId="0" fontId="1" fillId="0" borderId="0"/>
    <xf numFmtId="0" fontId="7" fillId="0" borderId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57">
    <xf numFmtId="0" fontId="0" fillId="0" borderId="0" xfId="0" applyAlignment="1">
      <alignment horizontal="left"/>
    </xf>
    <xf numFmtId="165" fontId="4" fillId="0" borderId="0" xfId="0" applyNumberFormat="1" applyFont="1" applyFill="1" applyBorder="1" applyAlignment="1">
      <alignment horizontal="right" vertical="top"/>
    </xf>
    <xf numFmtId="165" fontId="4" fillId="0" borderId="0" xfId="0" applyNumberFormat="1" applyFont="1" applyFill="1" applyBorder="1" applyAlignment="1">
      <alignment horizontal="center" vertical="top"/>
    </xf>
    <xf numFmtId="165" fontId="6" fillId="0" borderId="9" xfId="3" applyNumberFormat="1" applyFont="1" applyFill="1" applyBorder="1" applyAlignment="1">
      <alignment horizontal="center" vertical="center" wrapText="1" readingOrder="2"/>
    </xf>
    <xf numFmtId="165" fontId="9" fillId="0" borderId="9" xfId="3" applyNumberFormat="1" applyFont="1" applyFill="1" applyBorder="1" applyAlignment="1">
      <alignment horizontal="center" vertical="center" wrapText="1" readingOrder="2"/>
    </xf>
    <xf numFmtId="165" fontId="4" fillId="0" borderId="0" xfId="0" applyNumberFormat="1" applyFont="1" applyAlignment="1">
      <alignment horizontal="left"/>
    </xf>
    <xf numFmtId="165" fontId="4" fillId="0" borderId="0" xfId="0" applyNumberFormat="1" applyFont="1" applyAlignment="1">
      <alignment horizontal="center"/>
    </xf>
    <xf numFmtId="165" fontId="4" fillId="0" borderId="0" xfId="0" applyNumberFormat="1" applyFont="1" applyFill="1" applyAlignment="1">
      <alignment horizontal="center" vertical="top"/>
    </xf>
    <xf numFmtId="165" fontId="3" fillId="0" borderId="3" xfId="0" applyNumberFormat="1" applyFont="1" applyFill="1" applyBorder="1" applyAlignment="1">
      <alignment horizontal="center" vertical="center" wrapText="1"/>
    </xf>
    <xf numFmtId="165" fontId="4" fillId="0" borderId="0" xfId="1" applyNumberFormat="1" applyFont="1" applyFill="1" applyAlignment="1">
      <alignment horizontal="center" vertical="top"/>
    </xf>
    <xf numFmtId="165" fontId="4" fillId="0" borderId="0" xfId="1" applyNumberFormat="1" applyFont="1" applyFill="1" applyBorder="1" applyAlignment="1">
      <alignment horizontal="center" vertical="top"/>
    </xf>
    <xf numFmtId="165" fontId="4" fillId="0" borderId="0" xfId="0" applyNumberFormat="1" applyFont="1" applyFill="1" applyAlignment="1">
      <alignment horizontal="center" vertical="center"/>
    </xf>
    <xf numFmtId="165" fontId="4" fillId="0" borderId="2" xfId="0" applyNumberFormat="1" applyFont="1" applyBorder="1" applyAlignment="1">
      <alignment horizontal="left"/>
    </xf>
    <xf numFmtId="165" fontId="4" fillId="0" borderId="0" xfId="1" applyNumberFormat="1" applyFont="1" applyAlignment="1">
      <alignment horizontal="left"/>
    </xf>
    <xf numFmtId="165" fontId="4" fillId="0" borderId="0" xfId="0" applyNumberFormat="1" applyFont="1" applyFill="1" applyBorder="1" applyAlignment="1">
      <alignment horizontal="center" vertical="center"/>
    </xf>
    <xf numFmtId="165" fontId="14" fillId="0" borderId="0" xfId="0" applyNumberFormat="1" applyFont="1" applyFill="1" applyAlignment="1">
      <alignment horizontal="center" vertical="center"/>
    </xf>
    <xf numFmtId="165" fontId="12" fillId="0" borderId="0" xfId="0" applyNumberFormat="1" applyFont="1" applyAlignment="1">
      <alignment horizontal="left"/>
    </xf>
    <xf numFmtId="165" fontId="4" fillId="0" borderId="0" xfId="0" applyNumberFormat="1" applyFont="1" applyFill="1" applyAlignment="1">
      <alignment horizontal="right" vertical="top"/>
    </xf>
    <xf numFmtId="165" fontId="4" fillId="0" borderId="0" xfId="0" applyNumberFormat="1" applyFont="1" applyFill="1" applyAlignment="1">
      <alignment horizontal="left"/>
    </xf>
    <xf numFmtId="165" fontId="4" fillId="0" borderId="0" xfId="1" applyNumberFormat="1" applyFont="1" applyFill="1" applyAlignment="1">
      <alignment horizontal="left"/>
    </xf>
    <xf numFmtId="165" fontId="3" fillId="0" borderId="0" xfId="0" applyNumberFormat="1" applyFont="1" applyFill="1" applyBorder="1" applyAlignment="1">
      <alignment horizontal="center" vertical="center"/>
    </xf>
    <xf numFmtId="165" fontId="4" fillId="2" borderId="0" xfId="0" applyNumberFormat="1" applyFont="1" applyFill="1" applyAlignment="1">
      <alignment horizontal="right" vertical="top"/>
    </xf>
    <xf numFmtId="165" fontId="4" fillId="2" borderId="0" xfId="0" applyNumberFormat="1" applyFont="1" applyFill="1" applyAlignment="1">
      <alignment horizontal="left"/>
    </xf>
    <xf numFmtId="165" fontId="3" fillId="0" borderId="4" xfId="0" applyNumberFormat="1" applyFont="1" applyFill="1" applyBorder="1" applyAlignment="1">
      <alignment horizontal="center" vertical="center" wrapText="1"/>
    </xf>
    <xf numFmtId="165" fontId="4" fillId="0" borderId="2" xfId="0" applyNumberFormat="1" applyFont="1" applyBorder="1" applyAlignment="1">
      <alignment horizontal="center"/>
    </xf>
    <xf numFmtId="165" fontId="4" fillId="0" borderId="0" xfId="0" applyNumberFormat="1" applyFont="1" applyBorder="1" applyAlignment="1">
      <alignment horizontal="center"/>
    </xf>
    <xf numFmtId="165" fontId="4" fillId="0" borderId="0" xfId="4" applyNumberFormat="1" applyFont="1" applyAlignment="1">
      <alignment horizontal="left"/>
    </xf>
    <xf numFmtId="165" fontId="9" fillId="0" borderId="9" xfId="0" applyNumberFormat="1" applyFont="1" applyBorder="1" applyAlignment="1">
      <alignment horizontal="center" vertical="center" readingOrder="2"/>
    </xf>
    <xf numFmtId="165" fontId="8" fillId="0" borderId="0" xfId="0" applyNumberFormat="1" applyFont="1" applyFill="1" applyAlignment="1">
      <alignment horizontal="right" vertical="center"/>
    </xf>
    <xf numFmtId="165" fontId="4" fillId="0" borderId="0" xfId="0" applyNumberFormat="1" applyFont="1" applyBorder="1" applyAlignment="1">
      <alignment horizontal="left"/>
    </xf>
    <xf numFmtId="165" fontId="3" fillId="0" borderId="5" xfId="0" applyNumberFormat="1" applyFont="1" applyFill="1" applyBorder="1" applyAlignment="1">
      <alignment horizontal="center" vertical="center"/>
    </xf>
    <xf numFmtId="165" fontId="3" fillId="0" borderId="4" xfId="0" applyNumberFormat="1" applyFont="1" applyFill="1" applyBorder="1" applyAlignment="1">
      <alignment horizontal="center" vertical="center"/>
    </xf>
    <xf numFmtId="165" fontId="3" fillId="0" borderId="3" xfId="0" applyNumberFormat="1" applyFont="1" applyFill="1" applyBorder="1" applyAlignment="1">
      <alignment horizontal="center" vertical="center"/>
    </xf>
    <xf numFmtId="165" fontId="3" fillId="0" borderId="7" xfId="0" applyNumberFormat="1" applyFont="1" applyFill="1" applyBorder="1" applyAlignment="1">
      <alignment horizontal="center" vertical="center" wrapText="1"/>
    </xf>
    <xf numFmtId="165" fontId="4" fillId="0" borderId="0" xfId="1" applyNumberFormat="1" applyFont="1" applyAlignment="1">
      <alignment horizontal="center" vertical="center"/>
    </xf>
    <xf numFmtId="165" fontId="4" fillId="0" borderId="0" xfId="1" applyNumberFormat="1" applyFont="1" applyFill="1" applyAlignment="1">
      <alignment horizontal="center" vertical="center"/>
    </xf>
    <xf numFmtId="165" fontId="4" fillId="0" borderId="0" xfId="0" applyNumberFormat="1" applyFont="1" applyAlignment="1">
      <alignment vertical="top"/>
    </xf>
    <xf numFmtId="165" fontId="4" fillId="0" borderId="0" xfId="0" applyNumberFormat="1" applyFont="1" applyBorder="1" applyAlignment="1">
      <alignment vertical="top"/>
    </xf>
    <xf numFmtId="165" fontId="3" fillId="0" borderId="5" xfId="0" applyNumberFormat="1" applyFont="1" applyFill="1" applyBorder="1" applyAlignment="1">
      <alignment horizontal="center" vertical="center"/>
    </xf>
    <xf numFmtId="165" fontId="4" fillId="0" borderId="0" xfId="1" applyNumberFormat="1" applyFont="1" applyBorder="1" applyAlignment="1">
      <alignment horizontal="left"/>
    </xf>
    <xf numFmtId="165" fontId="3" fillId="0" borderId="3" xfId="1" applyNumberFormat="1" applyFont="1" applyFill="1" applyBorder="1" applyAlignment="1">
      <alignment horizontal="center" vertical="center" wrapText="1"/>
    </xf>
    <xf numFmtId="165" fontId="3" fillId="0" borderId="7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 applyBorder="1" applyAlignment="1">
      <alignment vertical="top"/>
    </xf>
    <xf numFmtId="165" fontId="13" fillId="0" borderId="0" xfId="0" applyNumberFormat="1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>
      <alignment horizontal="center" vertical="center"/>
    </xf>
    <xf numFmtId="165" fontId="8" fillId="0" borderId="0" xfId="0" applyNumberFormat="1" applyFont="1" applyFill="1" applyAlignment="1">
      <alignment horizontal="right" vertical="center" readingOrder="2"/>
    </xf>
    <xf numFmtId="165" fontId="3" fillId="0" borderId="8" xfId="0" applyNumberFormat="1" applyFont="1" applyBorder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165" fontId="3" fillId="0" borderId="5" xfId="0" applyNumberFormat="1" applyFont="1" applyBorder="1" applyAlignment="1">
      <alignment horizontal="center" vertical="center"/>
    </xf>
    <xf numFmtId="165" fontId="3" fillId="0" borderId="5" xfId="0" applyNumberFormat="1" applyFont="1" applyBorder="1" applyAlignment="1">
      <alignment horizontal="center" vertical="center" wrapText="1"/>
    </xf>
    <xf numFmtId="165" fontId="3" fillId="0" borderId="0" xfId="0" applyNumberFormat="1" applyFont="1" applyAlignment="1">
      <alignment horizontal="left"/>
    </xf>
    <xf numFmtId="165" fontId="3" fillId="0" borderId="0" xfId="1" applyNumberFormat="1" applyFont="1" applyFill="1" applyAlignment="1">
      <alignment horizontal="center" vertical="center"/>
    </xf>
    <xf numFmtId="165" fontId="8" fillId="0" borderId="0" xfId="0" applyNumberFormat="1" applyFont="1" applyFill="1" applyAlignment="1">
      <alignment vertical="center"/>
    </xf>
    <xf numFmtId="165" fontId="3" fillId="0" borderId="0" xfId="0" applyNumberFormat="1" applyFont="1" applyFill="1" applyBorder="1" applyAlignment="1">
      <alignment horizontal="center" vertical="center" wrapText="1"/>
    </xf>
    <xf numFmtId="165" fontId="4" fillId="0" borderId="0" xfId="1" applyNumberFormat="1" applyFont="1" applyFill="1" applyBorder="1" applyAlignment="1">
      <alignment horizontal="center" vertical="center"/>
    </xf>
    <xf numFmtId="165" fontId="3" fillId="0" borderId="3" xfId="1" applyNumberFormat="1" applyFont="1" applyFill="1" applyBorder="1" applyAlignment="1">
      <alignment horizontal="center" vertical="center"/>
    </xf>
    <xf numFmtId="165" fontId="3" fillId="0" borderId="0" xfId="1" applyNumberFormat="1" applyFont="1" applyFill="1" applyBorder="1" applyAlignment="1">
      <alignment horizontal="center" vertical="center"/>
    </xf>
    <xf numFmtId="165" fontId="3" fillId="0" borderId="0" xfId="1" applyNumberFormat="1" applyFont="1" applyFill="1" applyBorder="1" applyAlignment="1">
      <alignment horizontal="center" vertical="center" wrapText="1"/>
    </xf>
    <xf numFmtId="165" fontId="4" fillId="0" borderId="0" xfId="0" applyNumberFormat="1" applyFont="1" applyAlignment="1">
      <alignment horizontal="center" vertical="center"/>
    </xf>
    <xf numFmtId="165" fontId="4" fillId="0" borderId="2" xfId="0" applyNumberFormat="1" applyFont="1" applyBorder="1" applyAlignment="1">
      <alignment horizontal="center" vertical="center"/>
    </xf>
    <xf numFmtId="165" fontId="4" fillId="0" borderId="0" xfId="0" applyNumberFormat="1" applyFont="1" applyBorder="1" applyAlignment="1">
      <alignment horizontal="center" vertical="center"/>
    </xf>
    <xf numFmtId="165" fontId="4" fillId="0" borderId="0" xfId="0" applyNumberFormat="1" applyFont="1" applyFill="1" applyBorder="1" applyAlignment="1">
      <alignment horizontal="center" vertical="center" wrapText="1"/>
    </xf>
    <xf numFmtId="165" fontId="3" fillId="0" borderId="0" xfId="0" applyNumberFormat="1" applyFont="1" applyAlignment="1">
      <alignment horizontal="center" wrapText="1"/>
    </xf>
    <xf numFmtId="165" fontId="3" fillId="0" borderId="2" xfId="0" applyNumberFormat="1" applyFont="1" applyFill="1" applyBorder="1" applyAlignment="1">
      <alignment horizontal="center" vertical="center"/>
    </xf>
    <xf numFmtId="165" fontId="4" fillId="0" borderId="0" xfId="1" applyNumberFormat="1" applyFont="1" applyAlignment="1">
      <alignment horizontal="center"/>
    </xf>
    <xf numFmtId="165" fontId="3" fillId="0" borderId="0" xfId="1" applyNumberFormat="1" applyFont="1" applyAlignment="1">
      <alignment horizontal="center" vertical="center"/>
    </xf>
    <xf numFmtId="165" fontId="3" fillId="0" borderId="0" xfId="1" applyNumberFormat="1" applyFont="1" applyAlignment="1">
      <alignment horizontal="left"/>
    </xf>
    <xf numFmtId="165" fontId="4" fillId="0" borderId="0" xfId="0" applyNumberFormat="1" applyFont="1" applyFill="1" applyAlignment="1">
      <alignment vertical="top"/>
    </xf>
    <xf numFmtId="165" fontId="4" fillId="0" borderId="0" xfId="1" applyNumberFormat="1" applyFont="1" applyBorder="1" applyAlignment="1">
      <alignment horizontal="center" vertical="center"/>
    </xf>
    <xf numFmtId="165" fontId="4" fillId="0" borderId="0" xfId="0" applyNumberFormat="1" applyFont="1" applyAlignment="1">
      <alignment horizontal="left" wrapText="1"/>
    </xf>
    <xf numFmtId="165" fontId="8" fillId="0" borderId="0" xfId="0" applyNumberFormat="1" applyFont="1" applyFill="1" applyAlignment="1">
      <alignment horizontal="right" vertical="center" wrapText="1" readingOrder="2"/>
    </xf>
    <xf numFmtId="165" fontId="3" fillId="0" borderId="1" xfId="0" applyNumberFormat="1" applyFont="1" applyFill="1" applyBorder="1" applyAlignment="1">
      <alignment horizontal="center" vertical="center" wrapText="1"/>
    </xf>
    <xf numFmtId="165" fontId="3" fillId="0" borderId="0" xfId="0" applyNumberFormat="1" applyFont="1" applyFill="1" applyAlignment="1">
      <alignment horizontal="right" vertical="top" wrapText="1"/>
    </xf>
    <xf numFmtId="165" fontId="3" fillId="0" borderId="0" xfId="0" applyNumberFormat="1" applyFont="1" applyFill="1" applyBorder="1" applyAlignment="1">
      <alignment horizontal="right" vertical="top" wrapText="1"/>
    </xf>
    <xf numFmtId="165" fontId="3" fillId="0" borderId="0" xfId="0" applyNumberFormat="1" applyFont="1" applyBorder="1" applyAlignment="1">
      <alignment horizontal="center" vertical="center"/>
    </xf>
    <xf numFmtId="165" fontId="4" fillId="0" borderId="0" xfId="0" applyNumberFormat="1" applyFont="1" applyBorder="1" applyAlignment="1">
      <alignment horizontal="left" wrapText="1"/>
    </xf>
    <xf numFmtId="165" fontId="4" fillId="0" borderId="0" xfId="0" applyNumberFormat="1" applyFont="1" applyFill="1" applyBorder="1" applyAlignment="1">
      <alignment horizontal="right" vertical="top" wrapText="1"/>
    </xf>
    <xf numFmtId="165" fontId="4" fillId="0" borderId="2" xfId="0" applyNumberFormat="1" applyFont="1" applyFill="1" applyBorder="1" applyAlignment="1">
      <alignment horizontal="center" vertical="center" wrapText="1"/>
    </xf>
    <xf numFmtId="165" fontId="4" fillId="0" borderId="2" xfId="0" applyNumberFormat="1" applyFont="1" applyFill="1" applyBorder="1" applyAlignment="1">
      <alignment horizontal="center" vertical="center"/>
    </xf>
    <xf numFmtId="165" fontId="4" fillId="2" borderId="0" xfId="1" applyNumberFormat="1" applyFont="1" applyFill="1" applyAlignment="1">
      <alignment horizontal="center" vertical="center"/>
    </xf>
    <xf numFmtId="165" fontId="4" fillId="0" borderId="0" xfId="4" applyNumberFormat="1" applyFont="1" applyAlignment="1">
      <alignment horizontal="center" vertical="center"/>
    </xf>
    <xf numFmtId="165" fontId="8" fillId="0" borderId="0" xfId="0" applyNumberFormat="1" applyFont="1" applyFill="1" applyAlignment="1">
      <alignment horizontal="center" vertical="center"/>
    </xf>
    <xf numFmtId="165" fontId="8" fillId="0" borderId="0" xfId="0" applyNumberFormat="1" applyFont="1" applyFill="1" applyAlignment="1">
      <alignment horizontal="center" vertical="center" wrapText="1"/>
    </xf>
    <xf numFmtId="165" fontId="4" fillId="0" borderId="0" xfId="0" applyNumberFormat="1" applyFont="1" applyAlignment="1">
      <alignment horizontal="center" vertical="center" wrapText="1"/>
    </xf>
    <xf numFmtId="165" fontId="4" fillId="0" borderId="0" xfId="0" applyNumberFormat="1" applyFont="1" applyBorder="1" applyAlignment="1">
      <alignment horizontal="center" vertical="center" wrapText="1"/>
    </xf>
    <xf numFmtId="165" fontId="4" fillId="0" borderId="2" xfId="0" applyNumberFormat="1" applyFont="1" applyBorder="1" applyAlignment="1">
      <alignment horizontal="center" vertical="center" wrapText="1"/>
    </xf>
    <xf numFmtId="165" fontId="8" fillId="0" borderId="0" xfId="0" applyNumberFormat="1" applyFont="1" applyFill="1" applyAlignment="1">
      <alignment horizontal="center" vertical="center" readingOrder="2"/>
    </xf>
    <xf numFmtId="165" fontId="4" fillId="0" borderId="0" xfId="1" applyNumberFormat="1" applyFont="1" applyBorder="1" applyAlignment="1">
      <alignment horizontal="center"/>
    </xf>
    <xf numFmtId="165" fontId="4" fillId="0" borderId="0" xfId="0" applyNumberFormat="1" applyFont="1" applyBorder="1" applyAlignment="1">
      <alignment horizontal="center" vertical="center" readingOrder="1"/>
    </xf>
    <xf numFmtId="165" fontId="4" fillId="0" borderId="0" xfId="0" applyNumberFormat="1" applyFont="1" applyAlignment="1">
      <alignment horizontal="center" vertical="center" readingOrder="1"/>
    </xf>
    <xf numFmtId="165" fontId="4" fillId="0" borderId="4" xfId="0" applyNumberFormat="1" applyFont="1" applyBorder="1" applyAlignment="1">
      <alignment horizontal="center" vertical="center" readingOrder="1"/>
    </xf>
    <xf numFmtId="165" fontId="3" fillId="0" borderId="0" xfId="0" applyNumberFormat="1" applyFont="1" applyFill="1" applyAlignment="1">
      <alignment horizontal="center" vertical="center" wrapText="1"/>
    </xf>
    <xf numFmtId="165" fontId="3" fillId="0" borderId="7" xfId="0" applyNumberFormat="1" applyFont="1" applyFill="1" applyBorder="1" applyAlignment="1">
      <alignment horizontal="center" vertical="top"/>
    </xf>
    <xf numFmtId="165" fontId="4" fillId="0" borderId="5" xfId="0" applyNumberFormat="1" applyFont="1" applyBorder="1" applyAlignment="1">
      <alignment vertical="top"/>
    </xf>
    <xf numFmtId="165" fontId="4" fillId="0" borderId="5" xfId="0" applyNumberFormat="1" applyFont="1" applyFill="1" applyBorder="1" applyAlignment="1">
      <alignment horizontal="right" vertical="top"/>
    </xf>
    <xf numFmtId="165" fontId="3" fillId="0" borderId="7" xfId="1" applyNumberFormat="1" applyFont="1" applyFill="1" applyBorder="1" applyAlignment="1">
      <alignment horizontal="center" vertical="center"/>
    </xf>
    <xf numFmtId="165" fontId="3" fillId="0" borderId="5" xfId="0" applyNumberFormat="1" applyFont="1" applyFill="1" applyBorder="1" applyAlignment="1">
      <alignment horizontal="right" vertical="top"/>
    </xf>
    <xf numFmtId="165" fontId="3" fillId="0" borderId="8" xfId="0" applyNumberFormat="1" applyFont="1" applyFill="1" applyBorder="1" applyAlignment="1">
      <alignment horizontal="center" vertical="top"/>
    </xf>
    <xf numFmtId="165" fontId="3" fillId="0" borderId="5" xfId="0" applyNumberFormat="1" applyFont="1" applyFill="1" applyBorder="1" applyAlignment="1">
      <alignment vertical="top"/>
    </xf>
    <xf numFmtId="165" fontId="3" fillId="0" borderId="8" xfId="1" applyNumberFormat="1" applyFont="1" applyBorder="1" applyAlignment="1">
      <alignment horizontal="center" vertical="center"/>
    </xf>
    <xf numFmtId="165" fontId="4" fillId="0" borderId="5" xfId="1" applyNumberFormat="1" applyFont="1" applyBorder="1" applyAlignment="1"/>
    <xf numFmtId="165" fontId="4" fillId="0" borderId="5" xfId="0" applyNumberFormat="1" applyFont="1" applyFill="1" applyBorder="1" applyAlignment="1">
      <alignment vertical="top"/>
    </xf>
    <xf numFmtId="165" fontId="3" fillId="0" borderId="5" xfId="0" applyNumberFormat="1" applyFont="1" applyFill="1" applyBorder="1" applyAlignment="1">
      <alignment horizontal="right" vertical="top" wrapText="1"/>
    </xf>
    <xf numFmtId="165" fontId="4" fillId="0" borderId="5" xfId="0" applyNumberFormat="1" applyFont="1" applyFill="1" applyBorder="1" applyAlignment="1">
      <alignment horizontal="center" vertical="top"/>
    </xf>
    <xf numFmtId="165" fontId="3" fillId="0" borderId="8" xfId="1" applyNumberFormat="1" applyFont="1" applyFill="1" applyBorder="1" applyAlignment="1">
      <alignment horizontal="center" vertical="center"/>
    </xf>
    <xf numFmtId="165" fontId="4" fillId="0" borderId="0" xfId="0" applyNumberFormat="1" applyFont="1" applyAlignment="1">
      <alignment horizontal="right" vertical="center" readingOrder="2"/>
    </xf>
    <xf numFmtId="165" fontId="3" fillId="0" borderId="0" xfId="0" applyNumberFormat="1" applyFont="1" applyFill="1" applyBorder="1" applyAlignment="1">
      <alignment horizontal="center" vertical="center"/>
    </xf>
    <xf numFmtId="165" fontId="3" fillId="0" borderId="4" xfId="0" applyNumberFormat="1" applyFont="1" applyFill="1" applyBorder="1" applyAlignment="1">
      <alignment horizontal="center" vertical="center"/>
    </xf>
    <xf numFmtId="165" fontId="3" fillId="0" borderId="2" xfId="1" applyNumberFormat="1" applyFont="1" applyFill="1" applyBorder="1" applyAlignment="1">
      <alignment horizontal="center" vertical="center"/>
    </xf>
    <xf numFmtId="165" fontId="3" fillId="0" borderId="4" xfId="1" applyNumberFormat="1" applyFont="1" applyFill="1" applyBorder="1" applyAlignment="1">
      <alignment horizontal="center" vertical="center"/>
    </xf>
    <xf numFmtId="165" fontId="3" fillId="0" borderId="0" xfId="0" applyNumberFormat="1" applyFont="1" applyFill="1" applyAlignment="1">
      <alignment horizontal="center" vertical="center"/>
    </xf>
    <xf numFmtId="165" fontId="3" fillId="0" borderId="3" xfId="1" applyNumberFormat="1" applyFont="1" applyFill="1" applyBorder="1" applyAlignment="1">
      <alignment horizontal="center" vertical="center"/>
    </xf>
    <xf numFmtId="165" fontId="3" fillId="0" borderId="2" xfId="1" applyNumberFormat="1" applyFont="1" applyFill="1" applyBorder="1" applyAlignment="1">
      <alignment horizontal="center" vertical="center" wrapText="1"/>
    </xf>
    <xf numFmtId="165" fontId="3" fillId="0" borderId="4" xfId="1" applyNumberFormat="1" applyFont="1" applyFill="1" applyBorder="1" applyAlignment="1">
      <alignment horizontal="center" vertical="center" wrapText="1"/>
    </xf>
    <xf numFmtId="165" fontId="3" fillId="0" borderId="2" xfId="0" applyNumberFormat="1" applyFont="1" applyFill="1" applyBorder="1" applyAlignment="1">
      <alignment horizontal="center" vertical="center"/>
    </xf>
    <xf numFmtId="165" fontId="8" fillId="0" borderId="0" xfId="0" applyNumberFormat="1" applyFont="1" applyFill="1" applyAlignment="1">
      <alignment horizontal="right" vertical="center" readingOrder="2"/>
    </xf>
    <xf numFmtId="165" fontId="3" fillId="0" borderId="3" xfId="0" applyNumberFormat="1" applyFont="1" applyFill="1" applyBorder="1" applyAlignment="1">
      <alignment horizontal="center" vertical="center"/>
    </xf>
    <xf numFmtId="165" fontId="3" fillId="0" borderId="2" xfId="0" applyNumberFormat="1" applyFont="1" applyFill="1" applyBorder="1" applyAlignment="1">
      <alignment horizontal="center" vertical="center" wrapText="1"/>
    </xf>
    <xf numFmtId="165" fontId="3" fillId="0" borderId="4" xfId="0" applyNumberFormat="1" applyFont="1" applyFill="1" applyBorder="1" applyAlignment="1">
      <alignment horizontal="center" vertical="center" wrapText="1"/>
    </xf>
    <xf numFmtId="165" fontId="3" fillId="0" borderId="0" xfId="0" applyNumberFormat="1" applyFont="1" applyAlignment="1">
      <alignment horizontal="center" vertical="center"/>
    </xf>
    <xf numFmtId="165" fontId="3" fillId="0" borderId="5" xfId="0" applyNumberFormat="1" applyFont="1" applyBorder="1" applyAlignment="1">
      <alignment horizontal="center" vertical="center"/>
    </xf>
    <xf numFmtId="165" fontId="8" fillId="0" borderId="0" xfId="0" applyNumberFormat="1" applyFont="1" applyBorder="1" applyAlignment="1">
      <alignment horizontal="right" vertical="center" readingOrder="2"/>
    </xf>
    <xf numFmtId="165" fontId="3" fillId="0" borderId="0" xfId="0" applyNumberFormat="1" applyFont="1" applyBorder="1" applyAlignment="1">
      <alignment horizontal="center" vertical="center"/>
    </xf>
    <xf numFmtId="165" fontId="3" fillId="0" borderId="0" xfId="0" applyNumberFormat="1" applyFont="1" applyFill="1" applyBorder="1" applyAlignment="1">
      <alignment horizontal="center" vertical="center" wrapText="1"/>
    </xf>
    <xf numFmtId="165" fontId="3" fillId="0" borderId="0" xfId="0" applyNumberFormat="1" applyFont="1" applyFill="1" applyAlignment="1">
      <alignment horizontal="center" vertical="center" wrapText="1"/>
    </xf>
    <xf numFmtId="165" fontId="13" fillId="0" borderId="0" xfId="1" applyNumberFormat="1" applyFont="1" applyFill="1" applyAlignment="1">
      <alignment horizontal="right" vertical="center" wrapText="1"/>
    </xf>
    <xf numFmtId="165" fontId="3" fillId="0" borderId="1" xfId="0" applyNumberFormat="1" applyFont="1" applyFill="1" applyBorder="1" applyAlignment="1">
      <alignment horizontal="center" vertical="center"/>
    </xf>
    <xf numFmtId="165" fontId="3" fillId="0" borderId="6" xfId="0" applyNumberFormat="1" applyFont="1" applyFill="1" applyBorder="1" applyAlignment="1">
      <alignment horizontal="center" vertical="center"/>
    </xf>
    <xf numFmtId="165" fontId="3" fillId="0" borderId="5" xfId="0" applyNumberFormat="1" applyFont="1" applyFill="1" applyBorder="1" applyAlignment="1">
      <alignment horizontal="center" vertical="center"/>
    </xf>
    <xf numFmtId="165" fontId="6" fillId="0" borderId="0" xfId="3" applyNumberFormat="1" applyFont="1" applyFill="1" applyAlignment="1">
      <alignment horizontal="center" vertical="center"/>
    </xf>
    <xf numFmtId="165" fontId="8" fillId="0" borderId="0" xfId="3" applyNumberFormat="1" applyFont="1" applyFill="1" applyAlignment="1">
      <alignment horizontal="right" vertical="center" readingOrder="2"/>
    </xf>
    <xf numFmtId="165" fontId="8" fillId="0" borderId="0" xfId="0" applyNumberFormat="1" applyFont="1" applyFill="1" applyAlignment="1">
      <alignment horizontal="right" vertical="center"/>
    </xf>
    <xf numFmtId="165" fontId="3" fillId="0" borderId="0" xfId="0" applyNumberFormat="1" applyFont="1" applyAlignment="1">
      <alignment horizontal="center" wrapText="1"/>
    </xf>
    <xf numFmtId="169" fontId="4" fillId="0" borderId="0" xfId="6" applyNumberFormat="1" applyFont="1" applyFill="1" applyBorder="1" applyAlignment="1">
      <alignment horizontal="center" vertical="center"/>
    </xf>
    <xf numFmtId="169" fontId="3" fillId="0" borderId="8" xfId="6" applyNumberFormat="1" applyFont="1" applyFill="1" applyBorder="1" applyAlignment="1">
      <alignment horizontal="center" vertical="center"/>
    </xf>
    <xf numFmtId="10" fontId="4" fillId="0" borderId="0" xfId="6" applyNumberFormat="1" applyFont="1" applyFill="1" applyBorder="1" applyAlignment="1">
      <alignment horizontal="center" vertical="center"/>
    </xf>
    <xf numFmtId="10" fontId="3" fillId="0" borderId="8" xfId="6" applyNumberFormat="1" applyFont="1" applyFill="1" applyBorder="1" applyAlignment="1">
      <alignment horizontal="center" vertical="center"/>
    </xf>
    <xf numFmtId="10" fontId="4" fillId="0" borderId="0" xfId="6" applyNumberFormat="1" applyFont="1" applyAlignment="1">
      <alignment horizontal="center" vertical="center"/>
    </xf>
    <xf numFmtId="10" fontId="3" fillId="0" borderId="7" xfId="6" applyNumberFormat="1" applyFont="1" applyFill="1" applyBorder="1" applyAlignment="1">
      <alignment horizontal="center" vertical="center"/>
    </xf>
    <xf numFmtId="10" fontId="4" fillId="0" borderId="0" xfId="6" applyNumberFormat="1" applyFont="1" applyFill="1" applyBorder="1" applyAlignment="1">
      <alignment horizontal="center" vertical="center" wrapText="1"/>
    </xf>
    <xf numFmtId="10" fontId="3" fillId="0" borderId="8" xfId="6" applyNumberFormat="1" applyFont="1" applyFill="1" applyBorder="1" applyAlignment="1">
      <alignment horizontal="center" vertical="center" wrapText="1"/>
    </xf>
    <xf numFmtId="9" fontId="3" fillId="0" borderId="8" xfId="6" applyNumberFormat="1" applyFont="1" applyFill="1" applyBorder="1" applyAlignment="1">
      <alignment horizontal="center" vertical="center" wrapText="1"/>
    </xf>
    <xf numFmtId="10" fontId="8" fillId="0" borderId="0" xfId="6" applyNumberFormat="1" applyFont="1" applyFill="1" applyAlignment="1">
      <alignment horizontal="center" vertical="center"/>
    </xf>
    <xf numFmtId="10" fontId="3" fillId="0" borderId="2" xfId="6" applyNumberFormat="1" applyFont="1" applyFill="1" applyBorder="1" applyAlignment="1">
      <alignment horizontal="center" vertical="center" wrapText="1"/>
    </xf>
    <xf numFmtId="10" fontId="3" fillId="0" borderId="4" xfId="6" applyNumberFormat="1" applyFont="1" applyFill="1" applyBorder="1" applyAlignment="1">
      <alignment horizontal="center" vertical="center" wrapText="1"/>
    </xf>
    <xf numFmtId="10" fontId="3" fillId="0" borderId="0" xfId="6" applyNumberFormat="1" applyFont="1" applyFill="1" applyBorder="1" applyAlignment="1">
      <alignment horizontal="center" vertical="center" wrapText="1"/>
    </xf>
    <xf numFmtId="10" fontId="4" fillId="0" borderId="0" xfId="6" applyNumberFormat="1" applyFont="1" applyFill="1" applyBorder="1" applyAlignment="1">
      <alignment horizontal="center" vertical="top"/>
    </xf>
    <xf numFmtId="10" fontId="3" fillId="0" borderId="7" xfId="6" applyNumberFormat="1" applyFont="1" applyFill="1" applyBorder="1" applyAlignment="1">
      <alignment horizontal="center" vertical="top"/>
    </xf>
    <xf numFmtId="10" fontId="4" fillId="0" borderId="0" xfId="6" applyNumberFormat="1" applyFont="1" applyAlignment="1">
      <alignment horizontal="center"/>
    </xf>
    <xf numFmtId="9" fontId="4" fillId="0" borderId="0" xfId="6" applyNumberFormat="1" applyFont="1" applyFill="1" applyBorder="1" applyAlignment="1">
      <alignment horizontal="center" vertical="center"/>
    </xf>
    <xf numFmtId="9" fontId="4" fillId="0" borderId="0" xfId="6" applyNumberFormat="1" applyFont="1" applyAlignment="1">
      <alignment horizontal="center" vertical="center"/>
    </xf>
    <xf numFmtId="10" fontId="3" fillId="0" borderId="7" xfId="6" applyNumberFormat="1" applyFont="1" applyFill="1" applyBorder="1" applyAlignment="1">
      <alignment horizontal="center" vertical="center" wrapText="1"/>
    </xf>
    <xf numFmtId="10" fontId="3" fillId="0" borderId="3" xfId="6" applyNumberFormat="1" applyFont="1" applyFill="1" applyBorder="1" applyAlignment="1">
      <alignment horizontal="center" vertical="center" wrapText="1"/>
    </xf>
    <xf numFmtId="10" fontId="4" fillId="0" borderId="0" xfId="6" applyNumberFormat="1" applyFont="1" applyAlignment="1">
      <alignment horizontal="left"/>
    </xf>
    <xf numFmtId="169" fontId="9" fillId="0" borderId="9" xfId="6" applyNumberFormat="1" applyFont="1" applyFill="1" applyBorder="1" applyAlignment="1">
      <alignment horizontal="center" vertical="center" wrapText="1" readingOrder="2"/>
    </xf>
    <xf numFmtId="9" fontId="9" fillId="0" borderId="9" xfId="6" applyNumberFormat="1" applyFont="1" applyFill="1" applyBorder="1" applyAlignment="1">
      <alignment horizontal="center" vertical="center" wrapText="1" readingOrder="2"/>
    </xf>
    <xf numFmtId="9" fontId="3" fillId="0" borderId="8" xfId="6" applyNumberFormat="1" applyFont="1" applyBorder="1" applyAlignment="1">
      <alignment horizontal="center" vertical="center"/>
    </xf>
  </cellXfs>
  <cellStyles count="7">
    <cellStyle name="Comma" xfId="1" builtinId="3"/>
    <cellStyle name="Normal" xfId="0" builtinId="0"/>
    <cellStyle name="Normal 2 2" xfId="3" xr:uid="{00000000-0005-0000-0000-000002000000}"/>
    <cellStyle name="Normal 3" xfId="2" xr:uid="{00000000-0005-0000-0000-000003000000}"/>
    <cellStyle name="Normal 5" xfId="4" xr:uid="{00000000-0005-0000-0000-000004000000}"/>
    <cellStyle name="Percent" xfId="6" builtinId="5"/>
    <cellStyle name="Percent 2" xfId="5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685173</xdr:colOff>
      <xdr:row>2</xdr:row>
      <xdr:rowOff>98536</xdr:rowOff>
    </xdr:from>
    <xdr:to>
      <xdr:col>1</xdr:col>
      <xdr:colOff>1944414</xdr:colOff>
      <xdr:row>7</xdr:row>
      <xdr:rowOff>115876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91E3E5A-576D-4FD5-9DBD-E9A083E4D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65102965" y="597777"/>
          <a:ext cx="1259241" cy="126544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0011465263/Desktop/&#1711;&#1586;&#1575;&#1585;&#1588;%20&#1662;&#1585;&#1578;&#1601;&#1608;%20&#1582;&#1585;&#1583;&#1575;&#1583;1403/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صفحه اول"/>
      <sheetName val="سهام"/>
      <sheetName val="واحدهای صندوق"/>
      <sheetName val="تبعی"/>
      <sheetName val="سپرده"/>
      <sheetName val="اوراق مشارکت"/>
      <sheetName val="تعدیل قیمت"/>
      <sheetName val="جمع درآمدها"/>
      <sheetName val="سرمایه‌گذاری در سهام"/>
      <sheetName val="سرمایه گذاری در صندوق "/>
      <sheetName val="سرمایه‌گذاری در اوراق بهادار"/>
      <sheetName val="درآمد سپرده بانکی"/>
      <sheetName val="سایر درآمدها"/>
      <sheetName val="درآمد سود سهام"/>
      <sheetName val="سود اوراق بهادار و سپرده بانکی"/>
      <sheetName val="مبالغ تخصیصی اوراق "/>
      <sheetName val="سود سپرده بانکی"/>
      <sheetName val="درآمد ناشی از تغییر قیمت اوراق"/>
      <sheetName val="درآمد ناشی از فروش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2">
          <cell r="A2" t="str">
            <v>صندوق سرمایه‌گذاری تداوم اطمینان تمدن</v>
          </cell>
        </row>
        <row r="3">
          <cell r="A3" t="str">
            <v>صورت وضعیت درآمدها</v>
          </cell>
        </row>
      </sheetData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  <pageSetUpPr fitToPage="1"/>
  </sheetPr>
  <dimension ref="B10:B12"/>
  <sheetViews>
    <sheetView rightToLeft="1" tabSelected="1" view="pageBreakPreview" zoomScaleNormal="100" zoomScaleSheetLayoutView="100" workbookViewId="0"/>
  </sheetViews>
  <sheetFormatPr defaultColWidth="6" defaultRowHeight="19.5" customHeight="1" x14ac:dyDescent="0.25"/>
  <cols>
    <col min="1" max="1" width="6" style="16"/>
    <col min="2" max="2" width="40" style="16" customWidth="1"/>
    <col min="3" max="16384" width="6" style="16"/>
  </cols>
  <sheetData>
    <row r="10" spans="2:2" ht="19.5" customHeight="1" x14ac:dyDescent="0.25">
      <c r="B10" s="15" t="s">
        <v>0</v>
      </c>
    </row>
    <row r="11" spans="2:2" ht="19.5" customHeight="1" x14ac:dyDescent="0.25">
      <c r="B11" s="15" t="s">
        <v>1</v>
      </c>
    </row>
    <row r="12" spans="2:2" ht="19.5" customHeight="1" x14ac:dyDescent="0.25">
      <c r="B12" s="15" t="s">
        <v>137</v>
      </c>
    </row>
  </sheetData>
  <pageMargins left="0.39" right="0.39" top="0.39" bottom="0.39" header="0" footer="0"/>
  <pageSetup paperSize="9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 tint="0.59999389629810485"/>
    <pageSetUpPr fitToPage="1"/>
  </sheetPr>
  <dimension ref="A1:U28"/>
  <sheetViews>
    <sheetView rightToLeft="1" view="pageBreakPreview" topLeftCell="A13" zoomScale="91" zoomScaleNormal="100" zoomScaleSheetLayoutView="91" workbookViewId="0">
      <selection sqref="A1:U1"/>
    </sheetView>
  </sheetViews>
  <sheetFormatPr defaultRowHeight="21" customHeight="1" x14ac:dyDescent="0.45"/>
  <cols>
    <col min="1" max="1" width="31.5703125" style="5" customWidth="1"/>
    <col min="2" max="2" width="0.85546875" style="5" customWidth="1"/>
    <col min="3" max="3" width="20.5703125" style="58" customWidth="1"/>
    <col min="4" max="4" width="0.85546875" style="58" customWidth="1"/>
    <col min="5" max="5" width="20.5703125" style="58" customWidth="1"/>
    <col min="6" max="6" width="0.85546875" style="58" customWidth="1"/>
    <col min="7" max="7" width="20.5703125" style="58" customWidth="1"/>
    <col min="8" max="8" width="0.85546875" style="58" customWidth="1"/>
    <col min="9" max="9" width="20.5703125" style="58" customWidth="1"/>
    <col min="10" max="10" width="0.85546875" style="58" customWidth="1"/>
    <col min="11" max="11" width="8.7109375" style="58" customWidth="1"/>
    <col min="12" max="12" width="0.85546875" style="58" customWidth="1"/>
    <col min="13" max="13" width="20.5703125" style="58" customWidth="1"/>
    <col min="14" max="14" width="0.85546875" style="58" customWidth="1"/>
    <col min="15" max="15" width="20.5703125" style="58" customWidth="1"/>
    <col min="16" max="16" width="0.85546875" style="58" customWidth="1"/>
    <col min="17" max="17" width="20.5703125" style="58" customWidth="1"/>
    <col min="18" max="18" width="0.85546875" style="58" customWidth="1"/>
    <col min="19" max="19" width="20.5703125" style="58" customWidth="1"/>
    <col min="20" max="20" width="1.5703125" style="5" customWidth="1"/>
    <col min="21" max="16384" width="9.140625" style="5"/>
  </cols>
  <sheetData>
    <row r="1" spans="1:21" ht="21" customHeight="1" x14ac:dyDescent="0.45">
      <c r="A1" s="110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</row>
    <row r="2" spans="1:21" ht="21" customHeight="1" x14ac:dyDescent="0.45">
      <c r="A2" s="110" t="s">
        <v>54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</row>
    <row r="3" spans="1:21" ht="21" customHeight="1" x14ac:dyDescent="0.45">
      <c r="A3" s="110" t="str">
        <f>سهام!A3</f>
        <v>برای ماه منتهی به 1404/02/31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</row>
    <row r="5" spans="1:21" ht="21" customHeight="1" x14ac:dyDescent="0.45">
      <c r="A5" s="115" t="s">
        <v>173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</row>
    <row r="6" spans="1:21" ht="21" customHeight="1" x14ac:dyDescent="0.45">
      <c r="C6" s="107" t="s">
        <v>64</v>
      </c>
      <c r="D6" s="107"/>
      <c r="E6" s="107"/>
      <c r="F6" s="107"/>
      <c r="G6" s="107"/>
      <c r="H6" s="107"/>
      <c r="I6" s="107"/>
      <c r="J6" s="107"/>
      <c r="K6" s="107"/>
      <c r="M6" s="107" t="str">
        <f>'درآمد سرمایه گذاری در سهام'!M6</f>
        <v>از ابتدای سال مالی تا پایان اردیبهشت 1404</v>
      </c>
      <c r="N6" s="107"/>
      <c r="O6" s="107"/>
      <c r="P6" s="107"/>
      <c r="Q6" s="107"/>
      <c r="R6" s="107"/>
      <c r="S6" s="107"/>
      <c r="T6" s="107"/>
      <c r="U6" s="107"/>
    </row>
    <row r="7" spans="1:21" ht="21" customHeight="1" x14ac:dyDescent="0.45">
      <c r="A7" s="106" t="s">
        <v>70</v>
      </c>
      <c r="C7" s="114" t="s">
        <v>71</v>
      </c>
      <c r="D7" s="59"/>
      <c r="E7" s="114" t="s">
        <v>67</v>
      </c>
      <c r="F7" s="59"/>
      <c r="G7" s="114" t="s">
        <v>68</v>
      </c>
      <c r="H7" s="59"/>
      <c r="I7" s="116" t="s">
        <v>13</v>
      </c>
      <c r="J7" s="116"/>
      <c r="K7" s="116"/>
      <c r="M7" s="114" t="s">
        <v>71</v>
      </c>
      <c r="N7" s="59"/>
      <c r="O7" s="114" t="s">
        <v>67</v>
      </c>
      <c r="P7" s="59"/>
      <c r="Q7" s="114" t="s">
        <v>68</v>
      </c>
      <c r="R7" s="59"/>
      <c r="S7" s="116" t="s">
        <v>13</v>
      </c>
      <c r="T7" s="116"/>
      <c r="U7" s="116"/>
    </row>
    <row r="8" spans="1:21" ht="63" x14ac:dyDescent="0.45">
      <c r="A8" s="107"/>
      <c r="C8" s="107"/>
      <c r="E8" s="107"/>
      <c r="G8" s="107"/>
      <c r="I8" s="8" t="s">
        <v>51</v>
      </c>
      <c r="J8" s="12"/>
      <c r="K8" s="8" t="s">
        <v>57</v>
      </c>
      <c r="M8" s="107"/>
      <c r="O8" s="107"/>
      <c r="Q8" s="107"/>
      <c r="S8" s="8" t="s">
        <v>51</v>
      </c>
      <c r="T8" s="12"/>
      <c r="U8" s="8" t="s">
        <v>57</v>
      </c>
    </row>
    <row r="9" spans="1:21" ht="21" customHeight="1" x14ac:dyDescent="0.45">
      <c r="A9" s="20"/>
      <c r="C9" s="14" t="s">
        <v>148</v>
      </c>
      <c r="E9" s="14" t="s">
        <v>148</v>
      </c>
      <c r="G9" s="14" t="s">
        <v>148</v>
      </c>
      <c r="I9" s="14" t="s">
        <v>148</v>
      </c>
      <c r="M9" s="14" t="s">
        <v>148</v>
      </c>
      <c r="O9" s="14" t="s">
        <v>148</v>
      </c>
      <c r="Q9" s="14" t="s">
        <v>148</v>
      </c>
      <c r="S9" s="14" t="s">
        <v>148</v>
      </c>
    </row>
    <row r="10" spans="1:21" ht="21" customHeight="1" x14ac:dyDescent="0.45">
      <c r="A10" s="37" t="s">
        <v>101</v>
      </c>
      <c r="C10" s="35" cm="1">
        <f t="array" ref="C10">SUMIFS('سود اوراق بهادار'!M:M,'سود اوراق بهادار'!A:A,A10:A10)</f>
        <v>819397417</v>
      </c>
      <c r="D10" s="34"/>
      <c r="E10" s="35">
        <f>SUMIFS('درآمد ناشی از تغییر قیمت اوراق'!I:I,'درآمد ناشی از تغییر قیمت اوراق'!A:A,A10)</f>
        <v>0</v>
      </c>
      <c r="F10" s="34"/>
      <c r="G10" s="35" cm="1">
        <f t="array" ref="G10">SUMIFS('درآمد ناشی از فروش'!I:I,'درآمد ناشی از فروش'!A:A,A10:A10)</f>
        <v>0</v>
      </c>
      <c r="H10" s="34"/>
      <c r="I10" s="35">
        <f t="shared" ref="I10:I27" si="0">C10+E10+G10</f>
        <v>819397417</v>
      </c>
      <c r="J10" s="34"/>
      <c r="K10" s="137">
        <v>7.7422876084983275E-4</v>
      </c>
      <c r="L10" s="34"/>
      <c r="M10" s="35" cm="1">
        <f t="array" ref="M10">SUMIFS('سود اوراق بهادار'!S:S,'سود اوراق بهادار'!A:A,A10:A10)</f>
        <v>22643324384</v>
      </c>
      <c r="N10" s="34"/>
      <c r="O10" s="35" cm="1">
        <f t="array" ref="O10">SUMIFS('درآمد ناشی از تغییر قیمت اوراق'!Q:Q,'درآمد ناشی از تغییر قیمت اوراق'!A:A,A10:A10)</f>
        <v>0</v>
      </c>
      <c r="P10" s="34"/>
      <c r="Q10" s="35" cm="1">
        <f t="array" ref="Q10">SUMIFS('درآمد ناشی از فروش'!Q:Q,'درآمد ناشی از فروش'!A:A,A10:A10)</f>
        <v>65577651640</v>
      </c>
      <c r="R10" s="34"/>
      <c r="S10" s="35">
        <f t="shared" ref="S10:S27" si="1">M10+O10+Q10</f>
        <v>88220976024</v>
      </c>
      <c r="U10" s="148">
        <v>3.2824597577726461E-2</v>
      </c>
    </row>
    <row r="11" spans="1:21" ht="21" customHeight="1" x14ac:dyDescent="0.45">
      <c r="A11" s="36" t="s">
        <v>129</v>
      </c>
      <c r="C11" s="35" cm="1">
        <f t="array" ref="C11">SUMIFS('سود اوراق بهادار'!M:M,'سود اوراق بهادار'!A:A,A11:A11)</f>
        <v>36464661885</v>
      </c>
      <c r="D11" s="34"/>
      <c r="E11" s="35">
        <f>SUMIFS('درآمد ناشی از تغییر قیمت اوراق'!I:I,'درآمد ناشی از تغییر قیمت اوراق'!A:A,A11)</f>
        <v>-503168212</v>
      </c>
      <c r="F11" s="34"/>
      <c r="G11" s="35" cm="1">
        <f t="array" ref="G11">SUMIFS('درآمد ناشی از فروش'!I:I,'درآمد ناشی از فروش'!A:A,A11:A11)</f>
        <v>0</v>
      </c>
      <c r="H11" s="34"/>
      <c r="I11" s="35">
        <f t="shared" si="0"/>
        <v>35961493673</v>
      </c>
      <c r="J11" s="34"/>
      <c r="K11" s="137">
        <v>3.3979143828269956E-2</v>
      </c>
      <c r="L11" s="34"/>
      <c r="M11" s="35" cm="1">
        <f t="array" ref="M11">SUMIFS('سود اوراق بهادار'!S:S,'سود اوراق بهادار'!A:A,A11:A11)</f>
        <v>37098878244</v>
      </c>
      <c r="N11" s="34"/>
      <c r="O11" s="35" cm="1">
        <f t="array" ref="O11">SUMIFS('درآمد ناشی از تغییر قیمت اوراق'!Q:Q,'درآمد ناشی از تغییر قیمت اوراق'!A:A,A11:A11)</f>
        <v>-503168212</v>
      </c>
      <c r="P11" s="34"/>
      <c r="Q11" s="35" cm="1">
        <f t="array" ref="Q11">SUMIFS('درآمد ناشی از فروش'!Q:Q,'درآمد ناشی از فروش'!A:A,A11:A11)</f>
        <v>1884205080</v>
      </c>
      <c r="R11" s="34"/>
      <c r="S11" s="35">
        <f t="shared" si="1"/>
        <v>38479915112</v>
      </c>
      <c r="U11" s="148">
        <v>1.4317317550792675E-2</v>
      </c>
    </row>
    <row r="12" spans="1:21" ht="21" customHeight="1" x14ac:dyDescent="0.45">
      <c r="A12" s="36" t="s">
        <v>118</v>
      </c>
      <c r="C12" s="35" cm="1">
        <f t="array" ref="C12">SUMIFS('سود اوراق بهادار'!M:M,'سود اوراق بهادار'!A:A,A12:A12)</f>
        <v>0</v>
      </c>
      <c r="D12" s="34"/>
      <c r="E12" s="35">
        <f>SUMIFS('درآمد ناشی از تغییر قیمت اوراق'!I:I,'درآمد ناشی از تغییر قیمت اوراق'!A:A,A12)</f>
        <v>0</v>
      </c>
      <c r="F12" s="34"/>
      <c r="G12" s="35" cm="1">
        <f t="array" ref="G12">SUMIFS('درآمد ناشی از فروش'!I:I,'درآمد ناشی از فروش'!A:A,A12:A12)</f>
        <v>0</v>
      </c>
      <c r="H12" s="34"/>
      <c r="I12" s="35">
        <f t="shared" si="0"/>
        <v>0</v>
      </c>
      <c r="J12" s="34"/>
      <c r="K12" s="137">
        <v>0</v>
      </c>
      <c r="L12" s="34"/>
      <c r="M12" s="35" cm="1">
        <f t="array" ref="M12">SUMIFS('سود اوراق بهادار'!S:S,'سود اوراق بهادار'!A:A,A12:A12)</f>
        <v>11290528897</v>
      </c>
      <c r="N12" s="34"/>
      <c r="O12" s="35" cm="1">
        <f t="array" ref="O12">SUMIFS('درآمد ناشی از تغییر قیمت اوراق'!Q:Q,'درآمد ناشی از تغییر قیمت اوراق'!A:A,A12:A12)</f>
        <v>0</v>
      </c>
      <c r="P12" s="34"/>
      <c r="Q12" s="35" cm="1">
        <f t="array" ref="Q12">SUMIFS('درآمد ناشی از فروش'!Q:Q,'درآمد ناشی از فروش'!A:A,A12:A12)</f>
        <v>38714798700</v>
      </c>
      <c r="R12" s="34"/>
      <c r="S12" s="35">
        <f t="shared" si="1"/>
        <v>50005327597</v>
      </c>
      <c r="U12" s="148">
        <v>1.8605606388523401E-2</v>
      </c>
    </row>
    <row r="13" spans="1:21" ht="21" customHeight="1" x14ac:dyDescent="0.45">
      <c r="A13" s="36" t="s">
        <v>140</v>
      </c>
      <c r="C13" s="35" cm="1">
        <f t="array" ref="C13">SUMIFS('سود اوراق بهادار'!M:M,'سود اوراق بهادار'!A:A,A13:A13)</f>
        <v>4936906849</v>
      </c>
      <c r="D13" s="34"/>
      <c r="E13" s="35">
        <f>SUMIFS('درآمد ناشی از تغییر قیمت اوراق'!I:I,'درآمد ناشی از تغییر قیمت اوراق'!A:A,A13)</f>
        <v>-362500000</v>
      </c>
      <c r="F13" s="34"/>
      <c r="G13" s="35" cm="1">
        <f t="array" ref="G13">SUMIFS('درآمد ناشی از فروش'!I:I,'درآمد ناشی از فروش'!A:A,A13:A13)</f>
        <v>0</v>
      </c>
      <c r="H13" s="34"/>
      <c r="I13" s="35">
        <f t="shared" si="0"/>
        <v>4574406849</v>
      </c>
      <c r="J13" s="34"/>
      <c r="K13" s="137">
        <v>4.322246168765087E-3</v>
      </c>
      <c r="L13" s="34"/>
      <c r="M13" s="35" cm="1">
        <f t="array" ref="M13">SUMIFS('سود اوراق بهادار'!S:S,'سود اوراق بهادار'!A:A,A13:A13)</f>
        <v>4936906849</v>
      </c>
      <c r="N13" s="34"/>
      <c r="O13" s="35" cm="1">
        <f t="array" ref="O13">SUMIFS('درآمد ناشی از تغییر قیمت اوراق'!Q:Q,'درآمد ناشی از تغییر قیمت اوراق'!A:A,A13:A13)</f>
        <v>-362500000</v>
      </c>
      <c r="P13" s="34"/>
      <c r="Q13" s="35" cm="1">
        <f t="array" ref="Q13">SUMIFS('درآمد ناشی از فروش'!Q:Q,'درآمد ناشی از فروش'!A:A,A13:A13)</f>
        <v>0</v>
      </c>
      <c r="R13" s="34"/>
      <c r="S13" s="35">
        <f t="shared" si="1"/>
        <v>4574406849</v>
      </c>
      <c r="U13" s="148">
        <v>1.7020109133044784E-3</v>
      </c>
    </row>
    <row r="14" spans="1:21" ht="21" customHeight="1" x14ac:dyDescent="0.45">
      <c r="A14" s="36" t="s">
        <v>128</v>
      </c>
      <c r="C14" s="35" cm="1">
        <f t="array" ref="C14">SUMIFS('سود اوراق بهادار'!M:M,'سود اوراق بهادار'!A:A,A14:A14)</f>
        <v>82685917801</v>
      </c>
      <c r="D14" s="34"/>
      <c r="E14" s="35">
        <f>SUMIFS('درآمد ناشی از تغییر قیمت اوراق'!I:I,'درآمد ناشی از تغییر قیمت اوراق'!A:A,A14)</f>
        <v>0</v>
      </c>
      <c r="F14" s="34"/>
      <c r="G14" s="35" cm="1">
        <f t="array" ref="G14">SUMIFS('درآمد ناشی از فروش'!I:I,'درآمد ناشی از فروش'!A:A,A14:A14)</f>
        <v>0</v>
      </c>
      <c r="H14" s="34"/>
      <c r="I14" s="35">
        <f t="shared" si="0"/>
        <v>82685917801</v>
      </c>
      <c r="J14" s="34"/>
      <c r="K14" s="137">
        <v>7.8127919798896994E-2</v>
      </c>
      <c r="L14" s="34"/>
      <c r="M14" s="35" cm="1">
        <f t="array" ref="M14">SUMIFS('سود اوراق بهادار'!S:S,'سود اوراق بهادار'!A:A,A14:A14)</f>
        <v>173286986286</v>
      </c>
      <c r="N14" s="34"/>
      <c r="O14" s="35" cm="1">
        <f t="array" ref="O14">SUMIFS('درآمد ناشی از تغییر قیمت اوراق'!Q:Q,'درآمد ناشی از تغییر قیمت اوراق'!A:A,A14:A14)</f>
        <v>-543750000</v>
      </c>
      <c r="P14" s="34"/>
      <c r="Q14" s="35" cm="1">
        <f t="array" ref="Q14">SUMIFS('درآمد ناشی از فروش'!Q:Q,'درآمد ناشی از فروش'!A:A,A14:A14)</f>
        <v>0</v>
      </c>
      <c r="R14" s="34"/>
      <c r="S14" s="35">
        <f t="shared" si="1"/>
        <v>172743236286</v>
      </c>
      <c r="U14" s="148">
        <v>6.4273004798989217E-2</v>
      </c>
    </row>
    <row r="15" spans="1:21" ht="21" customHeight="1" x14ac:dyDescent="0.45">
      <c r="A15" s="36" t="s">
        <v>120</v>
      </c>
      <c r="C15" s="35" cm="1">
        <f t="array" ref="C15">SUMIFS('سود اوراق بهادار'!M:M,'سود اوراق بهادار'!A:A,A15:A15)</f>
        <v>40501533506</v>
      </c>
      <c r="D15" s="34"/>
      <c r="E15" s="35">
        <f>SUMIFS('درآمد ناشی از تغییر قیمت اوراق'!I:I,'درآمد ناشی از تغییر قیمت اوراق'!A:A,A15)</f>
        <v>0</v>
      </c>
      <c r="F15" s="34"/>
      <c r="G15" s="35" cm="1">
        <f t="array" ref="G15">SUMIFS('درآمد ناشی از فروش'!I:I,'درآمد ناشی از فروش'!A:A,A15:A15)</f>
        <v>0</v>
      </c>
      <c r="H15" s="34"/>
      <c r="I15" s="35">
        <f t="shared" si="0"/>
        <v>40501533506</v>
      </c>
      <c r="J15" s="34"/>
      <c r="K15" s="137">
        <v>3.8268917436517086E-2</v>
      </c>
      <c r="L15" s="34"/>
      <c r="M15" s="35" cm="1">
        <f t="array" ref="M15">SUMIFS('سود اوراق بهادار'!S:S,'سود اوراق بهادار'!A:A,A15:A15)</f>
        <v>119993802117</v>
      </c>
      <c r="N15" s="34"/>
      <c r="O15" s="35" cm="1">
        <f t="array" ref="O15">SUMIFS('درآمد ناشی از تغییر قیمت اوراق'!Q:Q,'درآمد ناشی از تغییر قیمت اوراق'!A:A,A15:A15)</f>
        <v>24110629156</v>
      </c>
      <c r="P15" s="34"/>
      <c r="Q15" s="35" cm="1">
        <f t="array" ref="Q15">SUMIFS('درآمد ناشی از فروش'!Q:Q,'درآمد ناشی از فروش'!A:A,A15:A15)</f>
        <v>0</v>
      </c>
      <c r="R15" s="34"/>
      <c r="S15" s="35">
        <f t="shared" si="1"/>
        <v>144104431273</v>
      </c>
      <c r="U15" s="148">
        <v>5.3617293515507577E-2</v>
      </c>
    </row>
    <row r="16" spans="1:21" ht="21" customHeight="1" x14ac:dyDescent="0.45">
      <c r="A16" s="36" t="s">
        <v>102</v>
      </c>
      <c r="C16" s="35" cm="1">
        <f t="array" ref="C16">SUMIFS('سود اوراق بهادار'!M:M,'سود اوراق بهادار'!A:A,A16:A16)</f>
        <v>64498934036</v>
      </c>
      <c r="D16" s="34"/>
      <c r="E16" s="35">
        <f>SUMIFS('درآمد ناشی از تغییر قیمت اوراق'!I:I,'درآمد ناشی از تغییر قیمت اوراق'!A:A,A16)</f>
        <v>-11993025870</v>
      </c>
      <c r="F16" s="34"/>
      <c r="G16" s="35" cm="1">
        <f t="array" ref="G16">SUMIFS('درآمد ناشی از فروش'!I:I,'درآمد ناشی از فروش'!A:A,A16:A16)</f>
        <v>0</v>
      </c>
      <c r="H16" s="34"/>
      <c r="I16" s="35">
        <f t="shared" si="0"/>
        <v>52505908166</v>
      </c>
      <c r="J16" s="34"/>
      <c r="K16" s="137">
        <v>4.9611560121207092E-2</v>
      </c>
      <c r="L16" s="34"/>
      <c r="M16" s="35" cm="1">
        <f t="array" ref="M16">SUMIFS('سود اوراق بهادار'!S:S,'سود اوراق بهادار'!A:A,A16:A16)</f>
        <v>200551505155</v>
      </c>
      <c r="N16" s="34"/>
      <c r="O16" s="35" cm="1">
        <f t="array" ref="O16">SUMIFS('درآمد ناشی از تغییر قیمت اوراق'!Q:Q,'درآمد ناشی از تغییر قیمت اوراق'!A:A,A16:A16)</f>
        <v>-37820359817</v>
      </c>
      <c r="P16" s="34"/>
      <c r="Q16" s="35" cm="1">
        <f t="array" ref="Q16">SUMIFS('درآمد ناشی از فروش'!Q:Q,'درآمد ناشی از فروش'!A:A,A16:A16)</f>
        <v>0</v>
      </c>
      <c r="R16" s="34"/>
      <c r="S16" s="35">
        <f t="shared" si="1"/>
        <v>162731145338</v>
      </c>
      <c r="U16" s="148">
        <v>6.0547781262692224E-2</v>
      </c>
    </row>
    <row r="17" spans="1:21" ht="21" customHeight="1" x14ac:dyDescent="0.45">
      <c r="A17" s="36" t="s">
        <v>97</v>
      </c>
      <c r="C17" s="35" cm="1">
        <f t="array" ref="C17">SUMIFS('سود اوراق بهادار'!M:M,'سود اوراق بهادار'!A:A,A17:A17)</f>
        <v>41236552213</v>
      </c>
      <c r="D17" s="34"/>
      <c r="E17" s="35">
        <f>SUMIFS('درآمد ناشی از تغییر قیمت اوراق'!I:I,'درآمد ناشی از تغییر قیمت اوراق'!A:A,A17)</f>
        <v>0</v>
      </c>
      <c r="F17" s="34"/>
      <c r="G17" s="35" cm="1">
        <f t="array" ref="G17">SUMIFS('درآمد ناشی از فروش'!I:I,'درآمد ناشی از فروش'!A:A,A17:A17)</f>
        <v>0</v>
      </c>
      <c r="H17" s="34"/>
      <c r="I17" s="35">
        <f t="shared" si="0"/>
        <v>41236552213</v>
      </c>
      <c r="J17" s="34"/>
      <c r="K17" s="137">
        <v>3.8963418799244788E-2</v>
      </c>
      <c r="L17" s="34"/>
      <c r="M17" s="35" cm="1">
        <f t="array" ref="M17">SUMIFS('سود اوراق بهادار'!S:S,'سود اوراق بهادار'!A:A,A17:A17)</f>
        <v>120879045199</v>
      </c>
      <c r="N17" s="34"/>
      <c r="O17" s="35" cm="1">
        <f t="array" ref="O17">SUMIFS('درآمد ناشی از تغییر قیمت اوراق'!Q:Q,'درآمد ناشی از تغییر قیمت اوراق'!A:A,A17:A17)</f>
        <v>0</v>
      </c>
      <c r="P17" s="34"/>
      <c r="Q17" s="35" cm="1">
        <f t="array" ref="Q17">SUMIFS('درآمد ناشی از فروش'!Q:Q,'درآمد ناشی از فروش'!A:A,A17:A17)</f>
        <v>0</v>
      </c>
      <c r="R17" s="34"/>
      <c r="S17" s="35">
        <f t="shared" si="1"/>
        <v>120879045199</v>
      </c>
      <c r="U17" s="148">
        <v>4.4975766456693524E-2</v>
      </c>
    </row>
    <row r="18" spans="1:21" ht="21" customHeight="1" x14ac:dyDescent="0.45">
      <c r="A18" s="36" t="s">
        <v>119</v>
      </c>
      <c r="C18" s="35" cm="1">
        <f t="array" ref="C18">SUMIFS('سود اوراق بهادار'!M:M,'سود اوراق بهادار'!A:A,A18:A18)</f>
        <v>12124210920</v>
      </c>
      <c r="D18" s="34"/>
      <c r="E18" s="35">
        <f>SUMIFS('درآمد ناشی از تغییر قیمت اوراق'!I:I,'درآمد ناشی از تغییر قیمت اوراق'!A:A,A18)</f>
        <v>0</v>
      </c>
      <c r="F18" s="34"/>
      <c r="G18" s="35" cm="1">
        <f t="array" ref="G18">SUMIFS('درآمد ناشی از فروش'!I:I,'درآمد ناشی از فروش'!A:A,A18:A18)</f>
        <v>0</v>
      </c>
      <c r="H18" s="34"/>
      <c r="I18" s="35">
        <f t="shared" si="0"/>
        <v>12124210920</v>
      </c>
      <c r="J18" s="34"/>
      <c r="K18" s="137">
        <v>1.1455873062477095E-2</v>
      </c>
      <c r="L18" s="34"/>
      <c r="M18" s="35" cm="1">
        <f t="array" ref="M18">SUMIFS('سود اوراق بهادار'!S:S,'سود اوراق بهادار'!A:A,A18:A18)</f>
        <v>34664799862</v>
      </c>
      <c r="N18" s="34"/>
      <c r="O18" s="35" cm="1">
        <f t="array" ref="O18">SUMIFS('درآمد ناشی از تغییر قیمت اوراق'!Q:Q,'درآمد ناشی از تغییر قیمت اوراق'!A:A,A18:A18)</f>
        <v>0</v>
      </c>
      <c r="P18" s="34"/>
      <c r="Q18" s="35" cm="1">
        <f t="array" ref="Q18">SUMIFS('درآمد ناشی از فروش'!Q:Q,'درآمد ناشی از فروش'!A:A,A18:A18)</f>
        <v>0</v>
      </c>
      <c r="R18" s="34"/>
      <c r="S18" s="35">
        <f t="shared" si="1"/>
        <v>34664799862</v>
      </c>
      <c r="U18" s="148">
        <v>1.2897818147840827E-2</v>
      </c>
    </row>
    <row r="19" spans="1:21" ht="21" customHeight="1" x14ac:dyDescent="0.45">
      <c r="A19" s="36" t="s">
        <v>34</v>
      </c>
      <c r="C19" s="35" cm="1">
        <f t="array" ref="C19">SUMIFS('سود اوراق بهادار'!M:M,'سود اوراق بهادار'!A:A,A19:A19)</f>
        <v>10601029688</v>
      </c>
      <c r="D19" s="34"/>
      <c r="E19" s="35">
        <f>SUMIFS('درآمد ناشی از تغییر قیمت اوراق'!I:I,'درآمد ناشی از تغییر قیمت اوراق'!A:A,A19)</f>
        <v>-4776219107</v>
      </c>
      <c r="F19" s="34"/>
      <c r="G19" s="35" cm="1">
        <f t="array" ref="G19">SUMIFS('درآمد ناشی از فروش'!I:I,'درآمد ناشی از فروش'!A:A,A19:A19)</f>
        <v>0</v>
      </c>
      <c r="H19" s="34"/>
      <c r="I19" s="35">
        <f t="shared" si="0"/>
        <v>5824810581</v>
      </c>
      <c r="J19" s="34"/>
      <c r="K19" s="137">
        <v>5.5037223510220369E-3</v>
      </c>
      <c r="L19" s="34"/>
      <c r="M19" s="35" cm="1">
        <f t="array" ref="M19">SUMIFS('سود اوراق بهادار'!S:S,'سود اوراق بهادار'!A:A,A19:A19)</f>
        <v>30287060577</v>
      </c>
      <c r="N19" s="34"/>
      <c r="O19" s="35" cm="1">
        <f t="array" ref="O19">SUMIFS('درآمد ناشی از تغییر قیمت اوراق'!Q:Q,'درآمد ناشی از تغییر قیمت اوراق'!A:A,A19:A19)</f>
        <v>-109568056</v>
      </c>
      <c r="P19" s="34"/>
      <c r="Q19" s="35" cm="1">
        <f t="array" ref="Q19">SUMIFS('درآمد ناشی از فروش'!Q:Q,'درآمد ناشی از فروش'!A:A,A19:A19)</f>
        <v>0</v>
      </c>
      <c r="R19" s="34"/>
      <c r="S19" s="35">
        <f t="shared" si="1"/>
        <v>30177492521</v>
      </c>
      <c r="U19" s="148">
        <v>1.1228214564722089E-2</v>
      </c>
    </row>
    <row r="20" spans="1:21" ht="21" customHeight="1" x14ac:dyDescent="0.45">
      <c r="A20" s="36" t="s">
        <v>40</v>
      </c>
      <c r="C20" s="35" cm="1">
        <f t="array" ref="C20">SUMIFS('سود اوراق بهادار'!M:M,'سود اوراق بهادار'!A:A,A20:A20)</f>
        <v>19020086171</v>
      </c>
      <c r="D20" s="34"/>
      <c r="E20" s="35">
        <f>SUMIFS('درآمد ناشی از تغییر قیمت اوراق'!I:I,'درآمد ناشی از تغییر قیمت اوراق'!A:A,A20)</f>
        <v>0</v>
      </c>
      <c r="F20" s="34"/>
      <c r="G20" s="35" cm="1">
        <f t="array" ref="G20">SUMIFS('درآمد ناشی از فروش'!I:I,'درآمد ناشی از فروش'!A:A,A20:A20)</f>
        <v>0</v>
      </c>
      <c r="H20" s="34"/>
      <c r="I20" s="35">
        <f t="shared" si="0"/>
        <v>19020086171</v>
      </c>
      <c r="J20" s="34"/>
      <c r="K20" s="137">
        <v>1.7971618462436979E-2</v>
      </c>
      <c r="L20" s="34"/>
      <c r="M20" s="35" cm="1">
        <f t="array" ref="M20">SUMIFS('سود اوراق بهادار'!S:S,'سود اوراق بهادار'!A:A,A20:A20)</f>
        <v>57133002821</v>
      </c>
      <c r="N20" s="34"/>
      <c r="O20" s="35" cm="1">
        <f t="array" ref="O20">SUMIFS('درآمد ناشی از تغییر قیمت اوراق'!Q:Q,'درآمد ناشی از تغییر قیمت اوراق'!A:A,A20:A20)</f>
        <v>0</v>
      </c>
      <c r="P20" s="34"/>
      <c r="Q20" s="35" cm="1">
        <f t="array" ref="Q20">SUMIFS('درآمد ناشی از فروش'!Q:Q,'درآمد ناشی از فروش'!A:A,A20:A20)</f>
        <v>0</v>
      </c>
      <c r="R20" s="34"/>
      <c r="S20" s="35">
        <f t="shared" si="1"/>
        <v>57133002821</v>
      </c>
      <c r="U20" s="148">
        <v>2.1257618205178921E-2</v>
      </c>
    </row>
    <row r="21" spans="1:21" ht="21" customHeight="1" x14ac:dyDescent="0.45">
      <c r="A21" s="36" t="s">
        <v>100</v>
      </c>
      <c r="C21" s="35" cm="1">
        <f t="array" ref="C21">SUMIFS('سود اوراق بهادار'!M:M,'سود اوراق بهادار'!A:A,A21:A21)</f>
        <v>39928496819</v>
      </c>
      <c r="D21" s="34"/>
      <c r="E21" s="35">
        <f>SUMIFS('درآمد ناشی از تغییر قیمت اوراق'!I:I,'درآمد ناشی از تغییر قیمت اوراق'!A:A,A21)</f>
        <v>0</v>
      </c>
      <c r="F21" s="34"/>
      <c r="G21" s="35" cm="1">
        <f t="array" ref="G21">SUMIFS('درآمد ناشی از فروش'!I:I,'درآمد ناشی از فروش'!A:A,A21:A21)</f>
        <v>0</v>
      </c>
      <c r="H21" s="34"/>
      <c r="I21" s="35">
        <f t="shared" si="0"/>
        <v>39928496819</v>
      </c>
      <c r="J21" s="34"/>
      <c r="K21" s="137">
        <v>3.7727468958778598E-2</v>
      </c>
      <c r="L21" s="34"/>
      <c r="M21" s="35" cm="1">
        <f t="array" ref="M21">SUMIFS('سود اوراق بهادار'!S:S,'سود اوراق بهادار'!A:A,A21:A21)</f>
        <v>118403893217</v>
      </c>
      <c r="N21" s="34"/>
      <c r="O21" s="35" cm="1">
        <f t="array" ref="O21">SUMIFS('درآمد ناشی از تغییر قیمت اوراق'!Q:Q,'درآمد ناشی از تغییر قیمت اوراق'!A:A,A21:A21)</f>
        <v>0</v>
      </c>
      <c r="P21" s="34"/>
      <c r="Q21" s="35" cm="1">
        <f t="array" ref="Q21">SUMIFS('درآمد ناشی از فروش'!Q:Q,'درآمد ناشی از فروش'!A:A,A21:A21)</f>
        <v>0</v>
      </c>
      <c r="R21" s="34"/>
      <c r="S21" s="35">
        <f t="shared" si="1"/>
        <v>118403893217</v>
      </c>
      <c r="U21" s="148">
        <v>4.405483051362756E-2</v>
      </c>
    </row>
    <row r="22" spans="1:21" ht="21" customHeight="1" x14ac:dyDescent="0.45">
      <c r="A22" s="36" t="s">
        <v>31</v>
      </c>
      <c r="C22" s="35" cm="1">
        <f t="array" ref="C22">SUMIFS('سود اوراق بهادار'!M:M,'سود اوراق بهادار'!A:A,A22:A22)</f>
        <v>35596619193</v>
      </c>
      <c r="D22" s="34"/>
      <c r="E22" s="35">
        <f>SUMIFS('درآمد ناشی از تغییر قیمت اوراق'!I:I,'درآمد ناشی از تغییر قیمت اوراق'!A:A,A22)</f>
        <v>0</v>
      </c>
      <c r="F22" s="34"/>
      <c r="G22" s="35" cm="1">
        <f t="array" ref="G22">SUMIFS('درآمد ناشی از فروش'!I:I,'درآمد ناشی از فروش'!A:A,A22:A22)</f>
        <v>0</v>
      </c>
      <c r="H22" s="34"/>
      <c r="I22" s="35">
        <f t="shared" si="0"/>
        <v>35596619193</v>
      </c>
      <c r="J22" s="34"/>
      <c r="K22" s="137">
        <v>3.3634382775018887E-2</v>
      </c>
      <c r="L22" s="34"/>
      <c r="M22" s="35" cm="1">
        <f t="array" ref="M22">SUMIFS('سود اوراق بهادار'!S:S,'سود اوراق بهادار'!A:A,A22:A22)</f>
        <v>103150015291</v>
      </c>
      <c r="N22" s="34"/>
      <c r="O22" s="35" cm="1">
        <f t="array" ref="O22">SUMIFS('درآمد ناشی از تغییر قیمت اوراق'!Q:Q,'درآمد ناشی از تغییر قیمت اوراق'!A:A,A22:A22)</f>
        <v>0</v>
      </c>
      <c r="P22" s="34"/>
      <c r="Q22" s="35" cm="1">
        <f t="array" ref="Q22">SUMIFS('درآمد ناشی از فروش'!Q:Q,'درآمد ناشی از فروش'!A:A,A22:A22)</f>
        <v>0</v>
      </c>
      <c r="R22" s="34"/>
      <c r="S22" s="35">
        <f t="shared" si="1"/>
        <v>103150015291</v>
      </c>
      <c r="U22" s="148">
        <v>3.8379282282507317E-2</v>
      </c>
    </row>
    <row r="23" spans="1:21" ht="21" customHeight="1" x14ac:dyDescent="0.45">
      <c r="A23" s="36" t="s">
        <v>37</v>
      </c>
      <c r="C23" s="35" cm="1">
        <f t="array" ref="C23">SUMIFS('سود اوراق بهادار'!M:M,'سود اوراق بهادار'!A:A,A23:A23)</f>
        <v>37282735545</v>
      </c>
      <c r="D23" s="34"/>
      <c r="E23" s="35">
        <f>SUMIFS('درآمد ناشی از تغییر قیمت اوراق'!I:I,'درآمد ناشی از تغییر قیمت اوراق'!A:A,A23)</f>
        <v>-20261326968</v>
      </c>
      <c r="F23" s="34"/>
      <c r="G23" s="35" cm="1">
        <f t="array" ref="G23">SUMIFS('درآمد ناشی از فروش'!I:I,'درآمد ناشی از فروش'!A:A,A23:A23)</f>
        <v>0</v>
      </c>
      <c r="H23" s="34"/>
      <c r="I23" s="35">
        <f t="shared" si="0"/>
        <v>17021408577</v>
      </c>
      <c r="J23" s="34"/>
      <c r="K23" s="137">
        <v>1.6083116442737608E-2</v>
      </c>
      <c r="L23" s="34"/>
      <c r="M23" s="35" cm="1">
        <f t="array" ref="M23">SUMIFS('سود اوراق بهادار'!S:S,'سود اوراق بهادار'!A:A,A23:A23)</f>
        <v>106936089258</v>
      </c>
      <c r="N23" s="34"/>
      <c r="O23" s="35" cm="1">
        <f t="array" ref="O23">SUMIFS('درآمد ناشی از تغییر قیمت اوراق'!Q:Q,'درآمد ناشی از تغییر قیمت اوراق'!A:A,A23:A23)</f>
        <v>44532926943</v>
      </c>
      <c r="P23" s="34"/>
      <c r="Q23" s="35" cm="1">
        <f t="array" ref="Q23">SUMIFS('درآمد ناشی از فروش'!Q:Q,'درآمد ناشی از فروش'!A:A,A23:A23)</f>
        <v>0</v>
      </c>
      <c r="R23" s="34"/>
      <c r="S23" s="35">
        <f t="shared" si="1"/>
        <v>151469016201</v>
      </c>
      <c r="U23" s="148">
        <v>5.635745291391217E-2</v>
      </c>
    </row>
    <row r="24" spans="1:21" ht="21" customHeight="1" x14ac:dyDescent="0.45">
      <c r="A24" s="36" t="s">
        <v>111</v>
      </c>
      <c r="C24" s="35" cm="1">
        <f t="array" ref="C24">SUMIFS('سود اوراق بهادار'!M:M,'سود اوراق بهادار'!A:A,A24:A24)</f>
        <v>9892685024</v>
      </c>
      <c r="D24" s="34"/>
      <c r="E24" s="35">
        <f>SUMIFS('درآمد ناشی از تغییر قیمت اوراق'!I:I,'درآمد ناشی از تغییر قیمت اوراق'!A:A,A24)</f>
        <v>0</v>
      </c>
      <c r="F24" s="34"/>
      <c r="G24" s="35" cm="1">
        <f t="array" ref="G24">SUMIFS('درآمد ناشی از فروش'!I:I,'درآمد ناشی از فروش'!A:A,A24:A24)</f>
        <v>0</v>
      </c>
      <c r="H24" s="34"/>
      <c r="I24" s="35">
        <f t="shared" si="0"/>
        <v>9892685024</v>
      </c>
      <c r="J24" s="34"/>
      <c r="K24" s="137">
        <v>9.3473583254036763E-3</v>
      </c>
      <c r="L24" s="34"/>
      <c r="M24" s="35" cm="1">
        <f t="array" ref="M24">SUMIFS('سود اوراق بهادار'!S:S,'سود اوراق بهادار'!A:A,A24:A24)</f>
        <v>29249921091</v>
      </c>
      <c r="N24" s="34"/>
      <c r="O24" s="35" cm="1">
        <f t="array" ref="O24">SUMIFS('درآمد ناشی از تغییر قیمت اوراق'!Q:Q,'درآمد ناشی از تغییر قیمت اوراق'!A:A,A24:A24)</f>
        <v>0</v>
      </c>
      <c r="P24" s="34"/>
      <c r="Q24" s="35" cm="1">
        <f t="array" ref="Q24">SUMIFS('درآمد ناشی از فروش'!Q:Q,'درآمد ناشی از فروش'!A:A,A24:A24)</f>
        <v>0</v>
      </c>
      <c r="R24" s="34"/>
      <c r="S24" s="35">
        <f t="shared" si="1"/>
        <v>29249921091</v>
      </c>
      <c r="U24" s="148">
        <v>1.0883090759856641E-2</v>
      </c>
    </row>
    <row r="25" spans="1:21" ht="21" customHeight="1" x14ac:dyDescent="0.45">
      <c r="A25" s="36" t="s">
        <v>110</v>
      </c>
      <c r="C25" s="35" cm="1">
        <f t="array" ref="C25">SUMIFS('سود اوراق بهادار'!M:M,'سود اوراق بهادار'!A:A,A25:A25)</f>
        <v>65879769307</v>
      </c>
      <c r="D25" s="34"/>
      <c r="E25" s="35">
        <f>SUMIFS('درآمد ناشی از تغییر قیمت اوراق'!I:I,'درآمد ناشی از تغییر قیمت اوراق'!A:A,A25)</f>
        <v>-144090878793</v>
      </c>
      <c r="F25" s="34"/>
      <c r="G25" s="35" cm="1">
        <f t="array" ref="G25">SUMIFS('درآمد ناشی از فروش'!I:I,'درآمد ناشی از فروش'!A:A,A25:A25)</f>
        <v>0</v>
      </c>
      <c r="H25" s="34"/>
      <c r="I25" s="35">
        <f t="shared" si="0"/>
        <v>-78211109486</v>
      </c>
      <c r="J25" s="34"/>
      <c r="K25" s="137">
        <v>-7.389978187109221E-2</v>
      </c>
      <c r="L25" s="34"/>
      <c r="M25" s="35" cm="1">
        <f t="array" ref="M25">SUMIFS('سود اوراق بهادار'!S:S,'سود اوراق بهادار'!A:A,A25:A25)</f>
        <v>194788174223</v>
      </c>
      <c r="N25" s="34"/>
      <c r="O25" s="35" cm="1">
        <f t="array" ref="O25">SUMIFS('درآمد ناشی از تغییر قیمت اوراق'!Q:Q,'درآمد ناشی از تغییر قیمت اوراق'!A:A,A25:A25)</f>
        <v>-144090878793</v>
      </c>
      <c r="P25" s="34"/>
      <c r="Q25" s="35" cm="1">
        <f t="array" ref="Q25">SUMIFS('درآمد ناشی از فروش'!Q:Q,'درآمد ناشی از فروش'!A:A,A25:A25)</f>
        <v>0</v>
      </c>
      <c r="R25" s="34"/>
      <c r="S25" s="35">
        <f t="shared" si="1"/>
        <v>50697295430</v>
      </c>
      <c r="U25" s="148">
        <v>1.8863068578113974E-2</v>
      </c>
    </row>
    <row r="26" spans="1:21" ht="21" customHeight="1" x14ac:dyDescent="0.45">
      <c r="A26" s="36" t="s">
        <v>109</v>
      </c>
      <c r="C26" s="35" cm="1">
        <f t="array" ref="C26">SUMIFS('سود اوراق بهادار'!M:M,'سود اوراق بهادار'!A:A,A26:A26)</f>
        <v>30394738752</v>
      </c>
      <c r="D26" s="34"/>
      <c r="E26" s="35">
        <f>SUMIFS('درآمد ناشی از تغییر قیمت اوراق'!I:I,'درآمد ناشی از تغییر قیمت اوراق'!A:A,A26)</f>
        <v>0</v>
      </c>
      <c r="F26" s="34"/>
      <c r="G26" s="35" cm="1">
        <f t="array" ref="G26">SUMIFS('درآمد ناشی از فروش'!I:I,'درآمد ناشی از فروش'!A:A,A26:A26)</f>
        <v>0</v>
      </c>
      <c r="H26" s="34"/>
      <c r="I26" s="35">
        <f t="shared" si="0"/>
        <v>30394738752</v>
      </c>
      <c r="J26" s="34"/>
      <c r="K26" s="137">
        <v>2.8719252016284245E-2</v>
      </c>
      <c r="L26" s="34"/>
      <c r="M26" s="35" cm="1">
        <f t="array" ref="M26">SUMIFS('سود اوراق بهادار'!S:S,'سود اوراق بهادار'!A:A,A26:A26)</f>
        <v>89868797811</v>
      </c>
      <c r="N26" s="34"/>
      <c r="O26" s="35" cm="1">
        <f t="array" ref="O26">SUMIFS('درآمد ناشی از تغییر قیمت اوراق'!Q:Q,'درآمد ناشی از تغییر قیمت اوراق'!A:A,A26:A26)</f>
        <v>0</v>
      </c>
      <c r="P26" s="34"/>
      <c r="Q26" s="35" cm="1">
        <f t="array" ref="Q26">SUMIFS('درآمد ناشی از فروش'!Q:Q,'درآمد ناشی از فروش'!A:A,A26:A26)</f>
        <v>0</v>
      </c>
      <c r="R26" s="34"/>
      <c r="S26" s="35">
        <f t="shared" si="1"/>
        <v>89868797811</v>
      </c>
      <c r="U26" s="148">
        <v>3.3437706721104903E-2</v>
      </c>
    </row>
    <row r="27" spans="1:21" ht="21" customHeight="1" x14ac:dyDescent="0.45">
      <c r="A27" s="93" t="s">
        <v>28</v>
      </c>
      <c r="C27" s="35" cm="1">
        <f t="array" ref="C27">SUMIFS('سود اوراق بهادار'!M:M,'سود اوراق بهادار'!A:A,A27:A27)</f>
        <v>0</v>
      </c>
      <c r="D27" s="34"/>
      <c r="E27" s="35">
        <f>SUMIFS('درآمد ناشی از تغییر قیمت اوراق'!I:I,'درآمد ناشی از تغییر قیمت اوراق'!A:A,A27)</f>
        <v>1630752373</v>
      </c>
      <c r="F27" s="34"/>
      <c r="G27" s="35" cm="1">
        <f t="array" ref="G27">SUMIFS('درآمد ناشی از فروش'!I:I,'درآمد ناشی از فروش'!A:A,A27:A27)</f>
        <v>0</v>
      </c>
      <c r="H27" s="34"/>
      <c r="I27" s="35">
        <f t="shared" si="0"/>
        <v>1630752373</v>
      </c>
      <c r="J27" s="34"/>
      <c r="K27" s="137">
        <v>1.5408583952135088E-3</v>
      </c>
      <c r="L27" s="34"/>
      <c r="M27" s="35" cm="1">
        <f t="array" ref="M27">SUMIFS('سود اوراق بهادار'!S:S,'سود اوراق بهادار'!A:A,A27:A27)</f>
        <v>0</v>
      </c>
      <c r="N27" s="34"/>
      <c r="O27" s="35" cm="1">
        <f t="array" ref="O27">SUMIFS('درآمد ناشی از تغییر قیمت اوراق'!Q:Q,'درآمد ناشی از تغییر قیمت اوراق'!A:A,A27:A27)</f>
        <v>4864338179</v>
      </c>
      <c r="P27" s="34"/>
      <c r="Q27" s="35" cm="1">
        <f t="array" ref="Q27">SUMIFS('درآمد ناشی از فروش'!Q:Q,'درآمد ناشی از فروش'!A:A,A27:A27)</f>
        <v>0</v>
      </c>
      <c r="R27" s="34"/>
      <c r="S27" s="35">
        <f t="shared" si="1"/>
        <v>4864338179</v>
      </c>
      <c r="U27" s="148">
        <v>1.8098863830775173E-3</v>
      </c>
    </row>
    <row r="28" spans="1:21" ht="21" customHeight="1" x14ac:dyDescent="0.45">
      <c r="A28" s="38" t="s">
        <v>178</v>
      </c>
      <c r="C28" s="95">
        <f>SUM(C10:C27)</f>
        <v>531864275126</v>
      </c>
      <c r="D28" s="34"/>
      <c r="E28" s="95">
        <f>SUM(E10:E27)</f>
        <v>-180356366577</v>
      </c>
      <c r="F28" s="34"/>
      <c r="G28" s="95">
        <f>SUM(G10:G27)</f>
        <v>0</v>
      </c>
      <c r="H28" s="34"/>
      <c r="I28" s="95">
        <f>SUM(I10:I27)</f>
        <v>351507908549</v>
      </c>
      <c r="J28" s="34"/>
      <c r="K28" s="138">
        <f>SUM(K10:K27)</f>
        <v>0.33213130383203132</v>
      </c>
      <c r="L28" s="34"/>
      <c r="M28" s="95">
        <f>SUM(M10:M27)</f>
        <v>1455162731282</v>
      </c>
      <c r="N28" s="34"/>
      <c r="O28" s="95">
        <f>SUM(O10:O27)</f>
        <v>-109922330600</v>
      </c>
      <c r="P28" s="34"/>
      <c r="Q28" s="95">
        <f>SUM(Q10:Q27)</f>
        <v>106176655420</v>
      </c>
      <c r="R28" s="34"/>
      <c r="S28" s="95">
        <f>SUM(S10:S27)</f>
        <v>1451417056102</v>
      </c>
      <c r="U28" s="138">
        <f>SUM(U10:U27)</f>
        <v>0.54003234753417151</v>
      </c>
    </row>
  </sheetData>
  <sortState xmlns:xlrd2="http://schemas.microsoft.com/office/spreadsheetml/2017/richdata2" ref="A10:S27">
    <sortCondition descending="1" ref="S10:S27"/>
  </sortState>
  <mergeCells count="15">
    <mergeCell ref="A2:U2"/>
    <mergeCell ref="A1:U1"/>
    <mergeCell ref="I7:K7"/>
    <mergeCell ref="S7:U7"/>
    <mergeCell ref="C6:K6"/>
    <mergeCell ref="M6:U6"/>
    <mergeCell ref="A7:A8"/>
    <mergeCell ref="A5:S5"/>
    <mergeCell ref="G7:G8"/>
    <mergeCell ref="E7:E8"/>
    <mergeCell ref="C7:C8"/>
    <mergeCell ref="Q7:Q8"/>
    <mergeCell ref="O7:O8"/>
    <mergeCell ref="M7:M8"/>
    <mergeCell ref="A3:U3"/>
  </mergeCells>
  <phoneticPr fontId="11" type="noConversion"/>
  <pageMargins left="0.39" right="0.39" top="0.39" bottom="0.39" header="0" footer="0"/>
  <pageSetup paperSize="9" scale="63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6" tint="0.59999389629810485"/>
    <pageSetUpPr fitToPage="1"/>
  </sheetPr>
  <dimension ref="A1:M10"/>
  <sheetViews>
    <sheetView rightToLeft="1" view="pageBreakPreview" zoomScale="115" zoomScaleNormal="85" zoomScaleSheetLayoutView="115" workbookViewId="0">
      <selection sqref="A1:I1"/>
    </sheetView>
  </sheetViews>
  <sheetFormatPr defaultRowHeight="18.75" x14ac:dyDescent="0.45"/>
  <cols>
    <col min="1" max="1" width="20.140625" style="5" customWidth="1"/>
    <col min="2" max="2" width="0.85546875" style="5" customWidth="1"/>
    <col min="3" max="3" width="20.28515625" style="5" customWidth="1"/>
    <col min="4" max="4" width="0.85546875" style="5" customWidth="1"/>
    <col min="5" max="5" width="14.28515625" style="5" customWidth="1"/>
    <col min="6" max="6" width="0.85546875" style="5" customWidth="1"/>
    <col min="7" max="7" width="20.28515625" style="5" customWidth="1"/>
    <col min="8" max="8" width="0.85546875" style="5" customWidth="1"/>
    <col min="9" max="9" width="14.7109375" style="5" customWidth="1"/>
    <col min="10" max="10" width="1.140625" style="5" customWidth="1"/>
    <col min="11" max="11" width="21.7109375" style="5" bestFit="1" customWidth="1"/>
    <col min="12" max="12" width="23.28515625" style="5" bestFit="1" customWidth="1"/>
    <col min="13" max="13" width="15" style="5" bestFit="1" customWidth="1"/>
    <col min="14" max="16384" width="9.140625" style="5"/>
  </cols>
  <sheetData>
    <row r="1" spans="1:13" ht="21" x14ac:dyDescent="0.45">
      <c r="A1" s="110" t="s">
        <v>0</v>
      </c>
      <c r="B1" s="110"/>
      <c r="C1" s="110"/>
      <c r="D1" s="110"/>
      <c r="E1" s="110"/>
      <c r="F1" s="110"/>
      <c r="G1" s="110"/>
      <c r="H1" s="110"/>
      <c r="I1" s="110"/>
    </row>
    <row r="2" spans="1:13" ht="21" x14ac:dyDescent="0.45">
      <c r="A2" s="110" t="s">
        <v>54</v>
      </c>
      <c r="B2" s="110"/>
      <c r="C2" s="110"/>
      <c r="D2" s="110"/>
      <c r="E2" s="110"/>
      <c r="F2" s="110"/>
      <c r="G2" s="110"/>
      <c r="H2" s="110"/>
      <c r="I2" s="110"/>
    </row>
    <row r="3" spans="1:13" ht="21" x14ac:dyDescent="0.45">
      <c r="A3" s="110" t="str">
        <f>سهام!A3</f>
        <v>برای ماه منتهی به 1404/02/31</v>
      </c>
      <c r="B3" s="110"/>
      <c r="C3" s="110"/>
      <c r="D3" s="110"/>
      <c r="E3" s="110"/>
      <c r="F3" s="110"/>
      <c r="G3" s="110"/>
      <c r="H3" s="110"/>
      <c r="I3" s="110"/>
    </row>
    <row r="5" spans="1:13" ht="21" x14ac:dyDescent="0.45">
      <c r="A5" s="115" t="s">
        <v>177</v>
      </c>
      <c r="B5" s="115"/>
      <c r="C5" s="115"/>
      <c r="D5" s="115"/>
      <c r="E5" s="115"/>
      <c r="F5" s="115"/>
      <c r="G5" s="115"/>
      <c r="H5" s="115"/>
      <c r="I5" s="115"/>
    </row>
    <row r="6" spans="1:13" ht="21" x14ac:dyDescent="0.45">
      <c r="C6" s="107" t="s">
        <v>64</v>
      </c>
      <c r="D6" s="107"/>
      <c r="E6" s="107"/>
      <c r="G6" s="107" t="str">
        <f>'درآمد سرمایه گذاری در سهام'!M6</f>
        <v>از ابتدای سال مالی تا پایان اردیبهشت 1404</v>
      </c>
      <c r="H6" s="107"/>
      <c r="I6" s="107"/>
    </row>
    <row r="7" spans="1:13" ht="63" x14ac:dyDescent="0.45">
      <c r="A7" s="31" t="s">
        <v>77</v>
      </c>
      <c r="C7" s="8" t="s">
        <v>78</v>
      </c>
      <c r="D7" s="12"/>
      <c r="E7" s="8" t="s">
        <v>79</v>
      </c>
      <c r="G7" s="8" t="s">
        <v>78</v>
      </c>
      <c r="H7" s="12"/>
      <c r="I7" s="33" t="s">
        <v>145</v>
      </c>
    </row>
    <row r="8" spans="1:13" ht="21" x14ac:dyDescent="0.45">
      <c r="A8" s="20"/>
      <c r="C8" s="14" t="s">
        <v>148</v>
      </c>
      <c r="D8" s="29"/>
      <c r="E8" s="53"/>
      <c r="G8" s="14" t="s">
        <v>148</v>
      </c>
      <c r="H8" s="29"/>
      <c r="I8" s="53"/>
    </row>
    <row r="9" spans="1:13" x14ac:dyDescent="0.45">
      <c r="A9" s="100" t="s">
        <v>149</v>
      </c>
      <c r="C9" s="34">
        <v>446579402851</v>
      </c>
      <c r="D9" s="34"/>
      <c r="E9" s="150">
        <v>1</v>
      </c>
      <c r="F9" s="34"/>
      <c r="G9" s="34">
        <v>986653631295</v>
      </c>
      <c r="H9" s="34"/>
      <c r="I9" s="150">
        <v>1</v>
      </c>
      <c r="K9" s="13"/>
      <c r="L9" s="13"/>
      <c r="M9" s="13"/>
    </row>
    <row r="10" spans="1:13" s="50" customFormat="1" ht="21" x14ac:dyDescent="0.55000000000000004">
      <c r="A10" s="38" t="s">
        <v>178</v>
      </c>
      <c r="C10" s="99">
        <f>SUM(C9:C9)</f>
        <v>446579402851</v>
      </c>
      <c r="D10" s="65"/>
      <c r="E10" s="156">
        <f>SUM(E9:E9)</f>
        <v>1</v>
      </c>
      <c r="F10" s="65"/>
      <c r="G10" s="99">
        <f>SUM(G9:G9)</f>
        <v>986653631295</v>
      </c>
      <c r="H10" s="65"/>
      <c r="I10" s="156">
        <f>I9</f>
        <v>1</v>
      </c>
      <c r="K10" s="66"/>
      <c r="L10" s="66"/>
      <c r="M10" s="66"/>
    </row>
  </sheetData>
  <sortState xmlns:xlrd2="http://schemas.microsoft.com/office/spreadsheetml/2017/richdata2" ref="A9:M9">
    <sortCondition descending="1" ref="G9"/>
  </sortState>
  <mergeCells count="6">
    <mergeCell ref="A1:I1"/>
    <mergeCell ref="A2:I2"/>
    <mergeCell ref="A3:I3"/>
    <mergeCell ref="A5:I5"/>
    <mergeCell ref="C6:E6"/>
    <mergeCell ref="G6:I6"/>
  </mergeCells>
  <pageMargins left="0.39" right="0.39" top="0.39" bottom="0.39" header="0" footer="0"/>
  <pageSetup paperSize="9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 tint="0.59999389629810485"/>
    <pageSetUpPr fitToPage="1"/>
  </sheetPr>
  <dimension ref="A1:E9"/>
  <sheetViews>
    <sheetView rightToLeft="1" view="pageBreakPreview" zoomScale="160" zoomScaleNormal="100" zoomScaleSheetLayoutView="160" workbookViewId="0">
      <selection sqref="A1:E1"/>
    </sheetView>
  </sheetViews>
  <sheetFormatPr defaultColWidth="14.140625" defaultRowHeight="21.75" customHeight="1" x14ac:dyDescent="0.45"/>
  <cols>
    <col min="1" max="1" width="20.140625" style="5" customWidth="1"/>
    <col min="2" max="2" width="0.85546875" style="5" customWidth="1"/>
    <col min="3" max="3" width="16.42578125" style="5" customWidth="1"/>
    <col min="4" max="4" width="0.85546875" style="5" customWidth="1"/>
    <col min="5" max="5" width="16.42578125" style="5" customWidth="1"/>
    <col min="6" max="16384" width="14.140625" style="5"/>
  </cols>
  <sheetData>
    <row r="1" spans="1:5" ht="21.75" customHeight="1" x14ac:dyDescent="0.45">
      <c r="A1" s="110" t="s">
        <v>0</v>
      </c>
      <c r="B1" s="110"/>
      <c r="C1" s="110"/>
      <c r="D1" s="110"/>
      <c r="E1" s="110"/>
    </row>
    <row r="2" spans="1:5" ht="21.75" customHeight="1" x14ac:dyDescent="0.45">
      <c r="A2" s="110" t="s">
        <v>54</v>
      </c>
      <c r="B2" s="110"/>
      <c r="C2" s="110"/>
      <c r="D2" s="110"/>
      <c r="E2" s="110"/>
    </row>
    <row r="3" spans="1:5" ht="21.75" customHeight="1" x14ac:dyDescent="0.45">
      <c r="A3" s="110" t="str">
        <f>'صورت وضعیت'!B12</f>
        <v>برای ماه منتهی به 1404/02/31</v>
      </c>
      <c r="B3" s="110"/>
      <c r="C3" s="110"/>
      <c r="D3" s="110"/>
      <c r="E3" s="110"/>
    </row>
    <row r="5" spans="1:5" ht="21.75" customHeight="1" x14ac:dyDescent="0.45">
      <c r="A5" s="115" t="s">
        <v>153</v>
      </c>
      <c r="B5" s="115"/>
      <c r="C5" s="115"/>
      <c r="D5" s="115"/>
      <c r="E5" s="115"/>
    </row>
    <row r="6" spans="1:5" ht="21.75" customHeight="1" x14ac:dyDescent="0.45">
      <c r="A6" s="29"/>
      <c r="C6" s="30" t="s">
        <v>64</v>
      </c>
      <c r="E6" s="31" t="str">
        <f>سهام!Q6</f>
        <v>1404/02/31</v>
      </c>
    </row>
    <row r="7" spans="1:5" ht="21.75" customHeight="1" x14ac:dyDescent="0.45">
      <c r="A7" s="20"/>
      <c r="C7" s="20" t="s">
        <v>162</v>
      </c>
      <c r="E7" s="20" t="s">
        <v>162</v>
      </c>
    </row>
    <row r="8" spans="1:5" ht="21.75" customHeight="1" x14ac:dyDescent="0.45">
      <c r="A8" s="98" t="s">
        <v>108</v>
      </c>
      <c r="B8" s="29"/>
      <c r="C8" s="2">
        <v>0</v>
      </c>
      <c r="D8" s="29"/>
      <c r="E8" s="2">
        <v>730116755</v>
      </c>
    </row>
    <row r="9" spans="1:5" ht="21.75" customHeight="1" x14ac:dyDescent="0.45">
      <c r="A9" s="38" t="s">
        <v>178</v>
      </c>
      <c r="C9" s="97">
        <f>SUM(C8)</f>
        <v>0</v>
      </c>
      <c r="E9" s="97">
        <f>SUM(E8:E8)</f>
        <v>730116755</v>
      </c>
    </row>
  </sheetData>
  <sortState xmlns:xlrd2="http://schemas.microsoft.com/office/spreadsheetml/2017/richdata2" ref="A8:E8">
    <sortCondition descending="1" ref="E8"/>
  </sortState>
  <mergeCells count="4">
    <mergeCell ref="A3:E3"/>
    <mergeCell ref="A2:E2"/>
    <mergeCell ref="A1:E1"/>
    <mergeCell ref="A5:E5"/>
  </mergeCells>
  <pageMargins left="0.39" right="0.39" top="0.39" bottom="0.39" header="0" footer="0"/>
  <pageSetup paperSize="9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6" tint="0.59999389629810485"/>
  </sheetPr>
  <dimension ref="A1:J13"/>
  <sheetViews>
    <sheetView rightToLeft="1" view="pageBreakPreview" zoomScale="115" zoomScaleNormal="100" zoomScaleSheetLayoutView="115" workbookViewId="0">
      <selection sqref="A1:H1"/>
    </sheetView>
  </sheetViews>
  <sheetFormatPr defaultRowHeight="18.75" x14ac:dyDescent="0.45"/>
  <cols>
    <col min="1" max="1" width="23.28515625" style="5" customWidth="1"/>
    <col min="2" max="2" width="11.85546875" style="58" customWidth="1"/>
    <col min="3" max="3" width="20.5703125" style="58" customWidth="1"/>
    <col min="4" max="4" width="11.42578125" style="58" bestFit="1" customWidth="1"/>
    <col min="5" max="5" width="18.5703125" style="58" customWidth="1"/>
    <col min="6" max="6" width="29.85546875" style="58" customWidth="1"/>
    <col min="7" max="7" width="11.28515625" style="58" customWidth="1"/>
    <col min="8" max="8" width="26" style="58" customWidth="1"/>
    <col min="9" max="10" width="18.42578125" style="5" bestFit="1" customWidth="1"/>
    <col min="11" max="11" width="19.42578125" style="5" bestFit="1" customWidth="1"/>
    <col min="12" max="12" width="22.42578125" style="5" bestFit="1" customWidth="1"/>
    <col min="13" max="13" width="18.42578125" style="5" bestFit="1" customWidth="1"/>
    <col min="14" max="14" width="9.140625" style="5"/>
    <col min="15" max="15" width="19.42578125" style="5" bestFit="1" customWidth="1"/>
    <col min="16" max="16384" width="9.140625" style="5"/>
  </cols>
  <sheetData>
    <row r="1" spans="1:10" ht="21" x14ac:dyDescent="0.45">
      <c r="A1" s="129" t="s">
        <v>0</v>
      </c>
      <c r="B1" s="129"/>
      <c r="C1" s="129"/>
      <c r="D1" s="129"/>
      <c r="E1" s="129"/>
      <c r="F1" s="129"/>
      <c r="G1" s="129"/>
      <c r="H1" s="129"/>
    </row>
    <row r="2" spans="1:10" ht="21" x14ac:dyDescent="0.45">
      <c r="A2" s="129" t="str">
        <f>'[1]سود اوراق بهادار و سپرده بانکی'!A3:S3</f>
        <v>صورت وضعیت درآمدها</v>
      </c>
      <c r="B2" s="129"/>
      <c r="C2" s="129"/>
      <c r="D2" s="129"/>
      <c r="E2" s="129"/>
      <c r="F2" s="129"/>
      <c r="G2" s="129"/>
      <c r="H2" s="129"/>
    </row>
    <row r="3" spans="1:10" ht="21" x14ac:dyDescent="0.45">
      <c r="A3" s="129" t="str">
        <f>سهام!A3</f>
        <v>برای ماه منتهی به 1404/02/31</v>
      </c>
      <c r="B3" s="129"/>
      <c r="C3" s="129"/>
      <c r="D3" s="129"/>
      <c r="E3" s="129"/>
      <c r="F3" s="129"/>
      <c r="G3" s="129"/>
      <c r="H3" s="129"/>
    </row>
    <row r="4" spans="1:10" x14ac:dyDescent="0.45">
      <c r="A4" s="26"/>
      <c r="B4" s="80"/>
      <c r="C4" s="80"/>
      <c r="D4" s="80"/>
      <c r="E4" s="80"/>
      <c r="F4" s="80"/>
      <c r="G4" s="80"/>
      <c r="H4" s="80"/>
    </row>
    <row r="5" spans="1:10" ht="21" x14ac:dyDescent="0.45">
      <c r="A5" s="130" t="s">
        <v>72</v>
      </c>
      <c r="B5" s="130"/>
      <c r="C5" s="130"/>
      <c r="D5" s="130"/>
      <c r="E5" s="130"/>
      <c r="F5" s="130"/>
      <c r="G5" s="130"/>
      <c r="H5" s="130"/>
    </row>
    <row r="6" spans="1:10" x14ac:dyDescent="0.45">
      <c r="A6" s="26"/>
      <c r="B6" s="80"/>
      <c r="C6" s="80"/>
      <c r="D6" s="80"/>
      <c r="E6" s="80"/>
      <c r="F6" s="80"/>
      <c r="G6" s="80"/>
      <c r="H6" s="80"/>
    </row>
    <row r="7" spans="1:10" ht="42" x14ac:dyDescent="0.45">
      <c r="A7" s="3" t="s">
        <v>73</v>
      </c>
      <c r="B7" s="3" t="s">
        <v>74</v>
      </c>
      <c r="C7" s="3" t="s">
        <v>75</v>
      </c>
      <c r="D7" s="3" t="s">
        <v>15</v>
      </c>
      <c r="E7" s="3" t="s">
        <v>93</v>
      </c>
      <c r="F7" s="3" t="s">
        <v>94</v>
      </c>
      <c r="G7" s="3" t="s">
        <v>151</v>
      </c>
      <c r="H7" s="3" t="s">
        <v>152</v>
      </c>
    </row>
    <row r="8" spans="1:10" ht="37.5" x14ac:dyDescent="0.45">
      <c r="A8" s="4" t="s">
        <v>95</v>
      </c>
      <c r="B8" s="4" t="s">
        <v>76</v>
      </c>
      <c r="C8" s="4" t="s">
        <v>40</v>
      </c>
      <c r="D8" s="4">
        <v>500000</v>
      </c>
      <c r="E8" s="4">
        <f>D8*1000000</f>
        <v>500000000000</v>
      </c>
      <c r="F8" s="4">
        <v>9069371641</v>
      </c>
      <c r="G8" s="155">
        <v>0.23</v>
      </c>
      <c r="H8" s="154">
        <v>0.40200000000000002</v>
      </c>
      <c r="I8" s="13"/>
      <c r="J8" s="13"/>
    </row>
    <row r="9" spans="1:10" ht="37.5" x14ac:dyDescent="0.45">
      <c r="A9" s="4" t="s">
        <v>95</v>
      </c>
      <c r="B9" s="4" t="s">
        <v>76</v>
      </c>
      <c r="C9" s="4" t="s">
        <v>31</v>
      </c>
      <c r="D9" s="4">
        <v>1500000</v>
      </c>
      <c r="E9" s="4">
        <f>D9*1000000</f>
        <v>1500000000000</v>
      </c>
      <c r="F9" s="4">
        <v>5254836537</v>
      </c>
      <c r="G9" s="155">
        <v>0.23</v>
      </c>
      <c r="H9" s="155">
        <v>0.29899999999999999</v>
      </c>
      <c r="I9" s="13"/>
      <c r="J9" s="13"/>
    </row>
    <row r="10" spans="1:10" x14ac:dyDescent="0.45">
      <c r="A10" s="4" t="s">
        <v>95</v>
      </c>
      <c r="B10" s="4" t="s">
        <v>76</v>
      </c>
      <c r="C10" s="4" t="s">
        <v>115</v>
      </c>
      <c r="D10" s="4">
        <v>1499971</v>
      </c>
      <c r="E10" s="4">
        <v>1499971000000</v>
      </c>
      <c r="F10" s="4">
        <v>10216939453</v>
      </c>
      <c r="G10" s="155">
        <v>0.23</v>
      </c>
      <c r="H10" s="155">
        <v>0.35499999999999998</v>
      </c>
      <c r="I10" s="13"/>
      <c r="J10" s="13"/>
    </row>
    <row r="11" spans="1:10" ht="37.5" x14ac:dyDescent="0.45">
      <c r="A11" s="4" t="s">
        <v>95</v>
      </c>
      <c r="B11" s="4" t="s">
        <v>76</v>
      </c>
      <c r="C11" s="4" t="s">
        <v>116</v>
      </c>
      <c r="D11" s="4">
        <v>1500000</v>
      </c>
      <c r="E11" s="4">
        <v>1500000000000</v>
      </c>
      <c r="F11" s="4">
        <v>11516712319</v>
      </c>
      <c r="G11" s="155">
        <v>0.23</v>
      </c>
      <c r="H11" s="155">
        <v>0.36</v>
      </c>
      <c r="I11" s="13"/>
      <c r="J11" s="13"/>
    </row>
    <row r="12" spans="1:10" ht="37.5" x14ac:dyDescent="0.45">
      <c r="A12" s="4" t="s">
        <v>95</v>
      </c>
      <c r="B12" s="4" t="s">
        <v>76</v>
      </c>
      <c r="C12" s="4" t="s">
        <v>133</v>
      </c>
      <c r="D12" s="27">
        <v>3000000</v>
      </c>
      <c r="E12" s="4">
        <v>3000000000000</v>
      </c>
      <c r="F12" s="4">
        <v>23909917801</v>
      </c>
      <c r="G12" s="155">
        <v>0.23</v>
      </c>
      <c r="H12" s="155">
        <v>0.35199999999999998</v>
      </c>
      <c r="I12" s="13"/>
      <c r="J12" s="13"/>
    </row>
    <row r="13" spans="1:10" x14ac:dyDescent="0.45">
      <c r="I13" s="13"/>
      <c r="J13" s="13"/>
    </row>
  </sheetData>
  <mergeCells count="4">
    <mergeCell ref="A1:H1"/>
    <mergeCell ref="A2:H2"/>
    <mergeCell ref="A3:H3"/>
    <mergeCell ref="A5:H5"/>
  </mergeCells>
  <phoneticPr fontId="11" type="noConversion"/>
  <pageMargins left="0.7" right="0.7" top="0.75" bottom="0.75" header="0.3" footer="0.3"/>
  <pageSetup paperSize="9" scale="5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6" tint="0.59999389629810485"/>
    <pageSetUpPr fitToPage="1"/>
  </sheetPr>
  <dimension ref="A1:S27"/>
  <sheetViews>
    <sheetView rightToLeft="1" view="pageBreakPreview" topLeftCell="A10" zoomScale="91" zoomScaleNormal="100" zoomScaleSheetLayoutView="91" workbookViewId="0">
      <selection sqref="A1:S1"/>
    </sheetView>
  </sheetViews>
  <sheetFormatPr defaultRowHeight="21" customHeight="1" x14ac:dyDescent="0.45"/>
  <cols>
    <col min="1" max="1" width="30.5703125" style="5" bestFit="1" customWidth="1"/>
    <col min="2" max="2" width="0.85546875" style="5" customWidth="1"/>
    <col min="3" max="3" width="18.42578125" style="5" bestFit="1" customWidth="1"/>
    <col min="4" max="4" width="0.85546875" style="5" customWidth="1"/>
    <col min="5" max="5" width="15" style="58" customWidth="1"/>
    <col min="6" max="6" width="0.85546875" style="58" customWidth="1"/>
    <col min="7" max="7" width="18.140625" style="58" bestFit="1" customWidth="1"/>
    <col min="8" max="8" width="0.85546875" style="58" customWidth="1"/>
    <col min="9" max="9" width="19.7109375" style="58" customWidth="1"/>
    <col min="10" max="10" width="0.85546875" style="58" customWidth="1"/>
    <col min="11" max="11" width="19.7109375" style="58" customWidth="1"/>
    <col min="12" max="12" width="0.85546875" style="58" customWidth="1"/>
    <col min="13" max="13" width="19.7109375" style="58" customWidth="1"/>
    <col min="14" max="14" width="0.85546875" style="58" customWidth="1"/>
    <col min="15" max="15" width="19.7109375" style="58" customWidth="1"/>
    <col min="16" max="16" width="0.85546875" style="58" customWidth="1"/>
    <col min="17" max="17" width="19.7109375" style="58" customWidth="1"/>
    <col min="18" max="18" width="0.85546875" style="58" customWidth="1"/>
    <col min="19" max="19" width="19.7109375" style="58" customWidth="1"/>
    <col min="20" max="20" width="0.28515625" style="5" customWidth="1"/>
    <col min="21" max="21" width="22.5703125" style="5" customWidth="1"/>
    <col min="22" max="22" width="9.28515625" style="5" customWidth="1"/>
    <col min="23" max="23" width="7.140625" style="5" bestFit="1" customWidth="1"/>
    <col min="24" max="16384" width="9.140625" style="5"/>
  </cols>
  <sheetData>
    <row r="1" spans="1:19" ht="21" customHeight="1" x14ac:dyDescent="0.45">
      <c r="A1" s="110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</row>
    <row r="2" spans="1:19" ht="21" customHeight="1" x14ac:dyDescent="0.45">
      <c r="A2" s="110" t="s">
        <v>54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</row>
    <row r="3" spans="1:19" ht="21" customHeight="1" x14ac:dyDescent="0.45">
      <c r="A3" s="110" t="s">
        <v>134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</row>
    <row r="5" spans="1:19" ht="21" customHeight="1" x14ac:dyDescent="0.45">
      <c r="A5" s="131" t="s">
        <v>81</v>
      </c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</row>
    <row r="6" spans="1:19" ht="21" customHeight="1" x14ac:dyDescent="0.45">
      <c r="A6" s="107" t="s">
        <v>55</v>
      </c>
      <c r="I6" s="107" t="s">
        <v>64</v>
      </c>
      <c r="J6" s="107"/>
      <c r="K6" s="107"/>
      <c r="L6" s="107"/>
      <c r="M6" s="107"/>
      <c r="O6" s="107" t="str">
        <f>'درآمد سرمایه گذاری در سهام'!M6</f>
        <v>از ابتدای سال مالی تا پایان اردیبهشت 1404</v>
      </c>
      <c r="P6" s="107"/>
      <c r="Q6" s="107"/>
      <c r="R6" s="107"/>
      <c r="S6" s="107"/>
    </row>
    <row r="7" spans="1:19" ht="42" x14ac:dyDescent="0.45">
      <c r="A7" s="107"/>
      <c r="C7" s="23" t="s">
        <v>82</v>
      </c>
      <c r="D7" s="6"/>
      <c r="E7" s="23" t="s">
        <v>25</v>
      </c>
      <c r="G7" s="23" t="s">
        <v>163</v>
      </c>
      <c r="I7" s="8" t="s">
        <v>83</v>
      </c>
      <c r="J7" s="59"/>
      <c r="K7" s="8" t="s">
        <v>80</v>
      </c>
      <c r="L7" s="59"/>
      <c r="M7" s="8" t="s">
        <v>84</v>
      </c>
      <c r="O7" s="8" t="s">
        <v>83</v>
      </c>
      <c r="P7" s="59"/>
      <c r="Q7" s="8" t="s">
        <v>80</v>
      </c>
      <c r="R7" s="59"/>
      <c r="S7" s="8" t="s">
        <v>84</v>
      </c>
    </row>
    <row r="8" spans="1:19" ht="21" customHeight="1" x14ac:dyDescent="0.45">
      <c r="A8" s="20"/>
      <c r="C8" s="53"/>
      <c r="D8" s="6"/>
      <c r="E8" s="53"/>
      <c r="G8" s="61" t="s">
        <v>150</v>
      </c>
      <c r="I8" s="61" t="s">
        <v>148</v>
      </c>
      <c r="J8" s="60"/>
      <c r="K8" s="61" t="s">
        <v>148</v>
      </c>
      <c r="L8" s="60"/>
      <c r="M8" s="61" t="s">
        <v>148</v>
      </c>
      <c r="O8" s="61" t="s">
        <v>148</v>
      </c>
      <c r="P8" s="60"/>
      <c r="Q8" s="61" t="s">
        <v>148</v>
      </c>
      <c r="R8" s="60"/>
      <c r="S8" s="61" t="s">
        <v>148</v>
      </c>
    </row>
    <row r="9" spans="1:19" ht="21" customHeight="1" x14ac:dyDescent="0.45">
      <c r="A9" s="17" t="s">
        <v>102</v>
      </c>
      <c r="C9" s="25"/>
      <c r="D9" s="6"/>
      <c r="E9" s="60" t="s">
        <v>107</v>
      </c>
      <c r="F9" s="60"/>
      <c r="G9" s="149">
        <v>0.23</v>
      </c>
      <c r="I9" s="14">
        <v>64498934036</v>
      </c>
      <c r="J9" s="14"/>
      <c r="K9" s="14">
        <v>0</v>
      </c>
      <c r="L9" s="14"/>
      <c r="M9" s="14">
        <v>64498934036</v>
      </c>
      <c r="N9" s="14"/>
      <c r="O9" s="14">
        <v>200551505155</v>
      </c>
      <c r="P9" s="14"/>
      <c r="Q9" s="14">
        <v>0</v>
      </c>
      <c r="R9" s="14"/>
      <c r="S9" s="14">
        <v>200551505155</v>
      </c>
    </row>
    <row r="10" spans="1:19" ht="21" customHeight="1" x14ac:dyDescent="0.45">
      <c r="A10" s="17" t="s">
        <v>110</v>
      </c>
      <c r="C10" s="25"/>
      <c r="D10" s="6"/>
      <c r="E10" s="58" t="s">
        <v>113</v>
      </c>
      <c r="G10" s="149">
        <v>0.18</v>
      </c>
      <c r="I10" s="14">
        <v>65879769307</v>
      </c>
      <c r="K10" s="14">
        <v>0</v>
      </c>
      <c r="M10" s="14">
        <v>65879769307</v>
      </c>
      <c r="O10" s="14">
        <v>194788174223</v>
      </c>
      <c r="Q10" s="14">
        <v>0</v>
      </c>
      <c r="S10" s="14">
        <v>194788174223</v>
      </c>
    </row>
    <row r="11" spans="1:19" ht="21" customHeight="1" x14ac:dyDescent="0.45">
      <c r="A11" s="17" t="s">
        <v>128</v>
      </c>
      <c r="C11" s="25"/>
      <c r="D11" s="25"/>
      <c r="E11" s="60" t="s">
        <v>131</v>
      </c>
      <c r="F11" s="60"/>
      <c r="G11" s="149">
        <v>0.23</v>
      </c>
      <c r="I11" s="14">
        <v>82685917801</v>
      </c>
      <c r="K11" s="14">
        <v>0</v>
      </c>
      <c r="M11" s="14">
        <v>82685917801</v>
      </c>
      <c r="O11" s="14">
        <v>173286986286</v>
      </c>
      <c r="Q11" s="14">
        <v>0</v>
      </c>
      <c r="S11" s="14">
        <v>173286986286</v>
      </c>
    </row>
    <row r="12" spans="1:19" ht="21" customHeight="1" x14ac:dyDescent="0.45">
      <c r="A12" s="17" t="s">
        <v>97</v>
      </c>
      <c r="C12" s="25"/>
      <c r="D12" s="25"/>
      <c r="E12" s="60" t="s">
        <v>99</v>
      </c>
      <c r="F12" s="60"/>
      <c r="G12" s="149">
        <v>0.23</v>
      </c>
      <c r="I12" s="14">
        <v>41236552213</v>
      </c>
      <c r="K12" s="14">
        <v>0</v>
      </c>
      <c r="M12" s="14">
        <v>41236552213</v>
      </c>
      <c r="O12" s="14">
        <v>120879045199</v>
      </c>
      <c r="Q12" s="14">
        <v>0</v>
      </c>
      <c r="S12" s="14">
        <v>120879045199</v>
      </c>
    </row>
    <row r="13" spans="1:19" ht="21" customHeight="1" x14ac:dyDescent="0.45">
      <c r="A13" s="17" t="s">
        <v>120</v>
      </c>
      <c r="C13" s="25"/>
      <c r="D13" s="25"/>
      <c r="E13" s="60" t="s">
        <v>125</v>
      </c>
      <c r="F13" s="60"/>
      <c r="G13" s="149">
        <v>0.18</v>
      </c>
      <c r="I13" s="14">
        <v>40501533506</v>
      </c>
      <c r="J13" s="14"/>
      <c r="K13" s="14">
        <v>0</v>
      </c>
      <c r="L13" s="14"/>
      <c r="M13" s="14">
        <v>40501533506</v>
      </c>
      <c r="N13" s="14"/>
      <c r="O13" s="14">
        <v>119993802117</v>
      </c>
      <c r="P13" s="14"/>
      <c r="Q13" s="14">
        <v>0</v>
      </c>
      <c r="R13" s="14"/>
      <c r="S13" s="14">
        <v>119993802117</v>
      </c>
    </row>
    <row r="14" spans="1:19" ht="21" customHeight="1" x14ac:dyDescent="0.45">
      <c r="A14" s="17" t="s">
        <v>100</v>
      </c>
      <c r="C14" s="25"/>
      <c r="D14" s="6"/>
      <c r="E14" s="58" t="s">
        <v>104</v>
      </c>
      <c r="G14" s="149">
        <v>0.23</v>
      </c>
      <c r="I14" s="14">
        <v>39928496819</v>
      </c>
      <c r="K14" s="14">
        <v>0</v>
      </c>
      <c r="M14" s="14">
        <v>39928496819</v>
      </c>
      <c r="O14" s="14">
        <v>118403893217</v>
      </c>
      <c r="Q14" s="14">
        <v>0</v>
      </c>
      <c r="S14" s="14">
        <v>118403893217</v>
      </c>
    </row>
    <row r="15" spans="1:19" ht="21" customHeight="1" x14ac:dyDescent="0.45">
      <c r="A15" s="17" t="s">
        <v>37</v>
      </c>
      <c r="C15" s="25"/>
      <c r="D15" s="25"/>
      <c r="E15" s="60" t="s">
        <v>39</v>
      </c>
      <c r="F15" s="60"/>
      <c r="G15" s="135">
        <v>0.20499999999999999</v>
      </c>
      <c r="I15" s="14">
        <v>37282735545</v>
      </c>
      <c r="K15" s="14">
        <v>0</v>
      </c>
      <c r="M15" s="14">
        <v>37282735545</v>
      </c>
      <c r="O15" s="14">
        <v>106936089258</v>
      </c>
      <c r="Q15" s="14">
        <v>0</v>
      </c>
      <c r="S15" s="14">
        <v>106936089258</v>
      </c>
    </row>
    <row r="16" spans="1:19" ht="21" customHeight="1" x14ac:dyDescent="0.45">
      <c r="A16" s="17" t="s">
        <v>31</v>
      </c>
      <c r="C16" s="6"/>
      <c r="D16" s="25"/>
      <c r="E16" s="60" t="s">
        <v>33</v>
      </c>
      <c r="F16" s="60"/>
      <c r="G16" s="149">
        <v>0.23</v>
      </c>
      <c r="I16" s="14">
        <v>35596619193</v>
      </c>
      <c r="J16" s="14"/>
      <c r="K16" s="14">
        <v>0</v>
      </c>
      <c r="L16" s="14"/>
      <c r="M16" s="14">
        <v>35596619193</v>
      </c>
      <c r="N16" s="14"/>
      <c r="O16" s="14">
        <v>103150015291</v>
      </c>
      <c r="P16" s="14"/>
      <c r="Q16" s="14">
        <v>0</v>
      </c>
      <c r="R16" s="14"/>
      <c r="S16" s="14">
        <v>103150015291</v>
      </c>
    </row>
    <row r="17" spans="1:19" ht="21" customHeight="1" x14ac:dyDescent="0.45">
      <c r="A17" s="17" t="s">
        <v>109</v>
      </c>
      <c r="C17" s="25"/>
      <c r="D17" s="6"/>
      <c r="E17" s="58" t="s">
        <v>113</v>
      </c>
      <c r="G17" s="149">
        <v>0.18</v>
      </c>
      <c r="I17" s="14">
        <v>30394738752</v>
      </c>
      <c r="K17" s="14">
        <v>0</v>
      </c>
      <c r="M17" s="14">
        <v>30394738752</v>
      </c>
      <c r="O17" s="14">
        <v>89868797811</v>
      </c>
      <c r="Q17" s="14">
        <v>0</v>
      </c>
      <c r="S17" s="14">
        <v>89868797811</v>
      </c>
    </row>
    <row r="18" spans="1:19" ht="21" customHeight="1" x14ac:dyDescent="0.45">
      <c r="A18" s="17" t="s">
        <v>40</v>
      </c>
      <c r="C18" s="25"/>
      <c r="D18" s="25"/>
      <c r="E18" s="60" t="s">
        <v>42</v>
      </c>
      <c r="F18" s="60"/>
      <c r="G18" s="149">
        <v>0.23</v>
      </c>
      <c r="I18" s="14">
        <v>19020086171</v>
      </c>
      <c r="K18" s="14">
        <v>0</v>
      </c>
      <c r="M18" s="14">
        <v>19020086171</v>
      </c>
      <c r="O18" s="14">
        <v>57133002821</v>
      </c>
      <c r="Q18" s="14">
        <v>0</v>
      </c>
      <c r="S18" s="14">
        <v>57133002821</v>
      </c>
    </row>
    <row r="19" spans="1:19" ht="21" customHeight="1" x14ac:dyDescent="0.45">
      <c r="A19" s="17" t="s">
        <v>129</v>
      </c>
      <c r="C19" s="25"/>
      <c r="D19" s="6"/>
      <c r="E19" s="60" t="s">
        <v>132</v>
      </c>
      <c r="G19" s="149">
        <v>0.23</v>
      </c>
      <c r="I19" s="14">
        <v>36464661885</v>
      </c>
      <c r="K19" s="14">
        <v>0</v>
      </c>
      <c r="M19" s="14">
        <v>36464661885</v>
      </c>
      <c r="O19" s="14">
        <v>37098878244</v>
      </c>
      <c r="Q19" s="14">
        <v>0</v>
      </c>
      <c r="S19" s="14">
        <v>37098878244</v>
      </c>
    </row>
    <row r="20" spans="1:19" ht="21" customHeight="1" x14ac:dyDescent="0.45">
      <c r="A20" s="17" t="s">
        <v>119</v>
      </c>
      <c r="C20" s="25"/>
      <c r="D20" s="6"/>
      <c r="E20" s="60" t="s">
        <v>123</v>
      </c>
      <c r="G20" s="149">
        <v>0.23</v>
      </c>
      <c r="I20" s="14">
        <v>12124210920</v>
      </c>
      <c r="K20" s="14">
        <v>0</v>
      </c>
      <c r="M20" s="14">
        <v>12124210920</v>
      </c>
      <c r="O20" s="14">
        <v>34664799862</v>
      </c>
      <c r="Q20" s="14">
        <v>0</v>
      </c>
      <c r="S20" s="14">
        <v>34664799862</v>
      </c>
    </row>
    <row r="21" spans="1:19" ht="21" customHeight="1" x14ac:dyDescent="0.45">
      <c r="A21" s="17" t="s">
        <v>34</v>
      </c>
      <c r="C21" s="25"/>
      <c r="D21" s="25"/>
      <c r="E21" s="60" t="s">
        <v>36</v>
      </c>
      <c r="F21" s="60"/>
      <c r="G21" s="149">
        <v>0.23</v>
      </c>
      <c r="I21" s="14">
        <v>10601029688</v>
      </c>
      <c r="K21" s="14">
        <v>0</v>
      </c>
      <c r="M21" s="14">
        <v>10601029688</v>
      </c>
      <c r="O21" s="14">
        <v>30287060577</v>
      </c>
      <c r="Q21" s="14">
        <v>0</v>
      </c>
      <c r="S21" s="14">
        <v>30287060577</v>
      </c>
    </row>
    <row r="22" spans="1:19" ht="21" customHeight="1" x14ac:dyDescent="0.45">
      <c r="A22" s="17" t="s">
        <v>111</v>
      </c>
      <c r="C22" s="25"/>
      <c r="D22" s="6"/>
      <c r="E22" s="58" t="s">
        <v>114</v>
      </c>
      <c r="G22" s="149">
        <v>0.18</v>
      </c>
      <c r="I22" s="14">
        <v>9892685024</v>
      </c>
      <c r="K22" s="14">
        <v>0</v>
      </c>
      <c r="M22" s="14">
        <v>9892685024</v>
      </c>
      <c r="O22" s="14">
        <v>29249921091</v>
      </c>
      <c r="Q22" s="14">
        <v>0</v>
      </c>
      <c r="S22" s="14">
        <v>29249921091</v>
      </c>
    </row>
    <row r="23" spans="1:19" ht="21" customHeight="1" x14ac:dyDescent="0.45">
      <c r="A23" s="17" t="s">
        <v>101</v>
      </c>
      <c r="C23" s="6"/>
      <c r="D23" s="6"/>
      <c r="E23" s="58" t="s">
        <v>105</v>
      </c>
      <c r="G23" s="149">
        <v>0.18</v>
      </c>
      <c r="I23" s="14">
        <v>819397417</v>
      </c>
      <c r="K23" s="14">
        <v>0</v>
      </c>
      <c r="M23" s="14">
        <v>819397417</v>
      </c>
      <c r="O23" s="14">
        <v>22643324384</v>
      </c>
      <c r="Q23" s="14">
        <v>0</v>
      </c>
      <c r="S23" s="14">
        <v>22643324384</v>
      </c>
    </row>
    <row r="24" spans="1:19" ht="21" customHeight="1" x14ac:dyDescent="0.45">
      <c r="A24" s="17" t="s">
        <v>118</v>
      </c>
      <c r="C24" s="25"/>
      <c r="D24" s="6"/>
      <c r="E24" s="58" t="s">
        <v>121</v>
      </c>
      <c r="G24" s="149">
        <v>0.17</v>
      </c>
      <c r="I24" s="14">
        <v>0</v>
      </c>
      <c r="K24" s="14"/>
      <c r="M24" s="14">
        <v>0</v>
      </c>
      <c r="O24" s="14">
        <v>11290528897</v>
      </c>
      <c r="Q24" s="14">
        <v>0</v>
      </c>
      <c r="S24" s="14">
        <v>11290528897</v>
      </c>
    </row>
    <row r="25" spans="1:19" ht="21" customHeight="1" x14ac:dyDescent="0.45">
      <c r="A25" s="17" t="s">
        <v>140</v>
      </c>
      <c r="C25" s="25"/>
      <c r="D25" s="25"/>
      <c r="E25" s="60" t="s">
        <v>142</v>
      </c>
      <c r="F25" s="60"/>
      <c r="G25" s="149">
        <v>0.23</v>
      </c>
      <c r="I25" s="14">
        <v>4936906849</v>
      </c>
      <c r="J25" s="14"/>
      <c r="K25" s="14">
        <v>0</v>
      </c>
      <c r="L25" s="14"/>
      <c r="M25" s="14">
        <v>4936906849</v>
      </c>
      <c r="N25" s="14"/>
      <c r="O25" s="14">
        <v>4936906849</v>
      </c>
      <c r="P25" s="14"/>
      <c r="Q25" s="14">
        <v>0</v>
      </c>
      <c r="R25" s="14"/>
      <c r="S25" s="14">
        <v>4936906849</v>
      </c>
    </row>
    <row r="26" spans="1:19" ht="21" customHeight="1" x14ac:dyDescent="0.45">
      <c r="A26" s="94" t="s">
        <v>149</v>
      </c>
      <c r="G26" s="150">
        <v>0</v>
      </c>
      <c r="I26" s="14">
        <v>446579402851</v>
      </c>
      <c r="J26" s="14"/>
      <c r="K26" s="14">
        <v>-510497295</v>
      </c>
      <c r="L26" s="14"/>
      <c r="M26" s="14">
        <v>446068905556</v>
      </c>
      <c r="N26" s="14"/>
      <c r="O26" s="14">
        <v>986653631295</v>
      </c>
      <c r="P26" s="14"/>
      <c r="Q26" s="14">
        <v>-1284483199</v>
      </c>
      <c r="R26" s="14"/>
      <c r="S26" s="14">
        <v>985369148096</v>
      </c>
    </row>
    <row r="27" spans="1:19" ht="21" customHeight="1" x14ac:dyDescent="0.45">
      <c r="A27" s="38" t="s">
        <v>178</v>
      </c>
      <c r="C27" s="1"/>
      <c r="D27" s="1"/>
      <c r="E27" s="14"/>
      <c r="G27" s="20"/>
      <c r="I27" s="41">
        <f>SUM(I9:I26)</f>
        <v>978443677977</v>
      </c>
      <c r="J27" s="34"/>
      <c r="K27" s="41">
        <f>SUM(K9:K26)</f>
        <v>-510497295</v>
      </c>
      <c r="L27" s="34"/>
      <c r="M27" s="41">
        <f>SUM(M9:M26)</f>
        <v>977933180682</v>
      </c>
      <c r="N27" s="34"/>
      <c r="O27" s="41">
        <f>SUM(O9:O26)</f>
        <v>2441816362577</v>
      </c>
      <c r="P27" s="34"/>
      <c r="Q27" s="41">
        <f>SUM(Q9:Q26)</f>
        <v>-1284483199</v>
      </c>
      <c r="R27" s="34"/>
      <c r="S27" s="41">
        <f>SUM(S9:S26)</f>
        <v>2440531879378</v>
      </c>
    </row>
  </sheetData>
  <sortState xmlns:xlrd2="http://schemas.microsoft.com/office/spreadsheetml/2017/richdata2" ref="A9:S25">
    <sortCondition descending="1" ref="S9:S25"/>
  </sortState>
  <mergeCells count="7">
    <mergeCell ref="A1:S1"/>
    <mergeCell ref="A2:S2"/>
    <mergeCell ref="A3:S3"/>
    <mergeCell ref="A5:S5"/>
    <mergeCell ref="A6:A7"/>
    <mergeCell ref="I6:M6"/>
    <mergeCell ref="O6:S6"/>
  </mergeCells>
  <pageMargins left="0.39" right="0.39" top="0.39" bottom="0.39" header="0" footer="0"/>
  <pageSetup paperSize="9" scale="68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6" tint="0.59999389629810485"/>
    <pageSetUpPr fitToPage="1"/>
  </sheetPr>
  <dimension ref="A1:M11"/>
  <sheetViews>
    <sheetView rightToLeft="1" view="pageBreakPreview" topLeftCell="A4" zoomScaleNormal="100" zoomScaleSheetLayoutView="100" workbookViewId="0">
      <selection sqref="A1:M1"/>
    </sheetView>
  </sheetViews>
  <sheetFormatPr defaultRowHeight="22.5" customHeight="1" x14ac:dyDescent="0.45"/>
  <cols>
    <col min="1" max="1" width="39" style="18" customWidth="1"/>
    <col min="2" max="2" width="0.85546875" style="18" customWidth="1"/>
    <col min="3" max="3" width="21.28515625" style="11" customWidth="1"/>
    <col min="4" max="4" width="0.85546875" style="11" customWidth="1"/>
    <col min="5" max="5" width="21.28515625" style="11" customWidth="1"/>
    <col min="6" max="6" width="0.85546875" style="11" customWidth="1"/>
    <col min="7" max="7" width="21.28515625" style="11" customWidth="1"/>
    <col min="8" max="8" width="0.85546875" style="11" customWidth="1"/>
    <col min="9" max="9" width="21.28515625" style="11" customWidth="1"/>
    <col min="10" max="10" width="0.85546875" style="11" customWidth="1"/>
    <col min="11" max="11" width="21.28515625" style="11" customWidth="1"/>
    <col min="12" max="12" width="0.85546875" style="11" customWidth="1"/>
    <col min="13" max="13" width="21.28515625" style="11" customWidth="1"/>
    <col min="14" max="14" width="0.28515625" style="18" customWidth="1"/>
    <col min="15" max="15" width="9.140625" style="18"/>
    <col min="16" max="16" width="21.7109375" style="18" bestFit="1" customWidth="1"/>
    <col min="17" max="16384" width="9.140625" style="18"/>
  </cols>
  <sheetData>
    <row r="1" spans="1:13" ht="22.5" customHeight="1" x14ac:dyDescent="0.45">
      <c r="A1" s="110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</row>
    <row r="2" spans="1:13" ht="22.5" customHeight="1" x14ac:dyDescent="0.45">
      <c r="A2" s="110" t="s">
        <v>54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</row>
    <row r="3" spans="1:13" ht="22.5" customHeight="1" x14ac:dyDescent="0.45">
      <c r="A3" s="110" t="str">
        <f>'صورت وضعیت'!B12</f>
        <v>برای ماه منتهی به 1404/02/31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</row>
    <row r="5" spans="1:13" ht="22.5" customHeight="1" x14ac:dyDescent="0.45">
      <c r="A5" s="131" t="s">
        <v>85</v>
      </c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</row>
    <row r="6" spans="1:13" ht="22.5" customHeight="1" x14ac:dyDescent="0.45">
      <c r="A6" s="126" t="s">
        <v>55</v>
      </c>
      <c r="C6" s="126" t="s">
        <v>64</v>
      </c>
      <c r="D6" s="126"/>
      <c r="E6" s="126"/>
      <c r="F6" s="126"/>
      <c r="G6" s="126"/>
      <c r="I6" s="126" t="str">
        <f>'درآمد سرمایه گذاری در سهام'!M6</f>
        <v>از ابتدای سال مالی تا پایان اردیبهشت 1404</v>
      </c>
      <c r="J6" s="126"/>
      <c r="K6" s="126"/>
      <c r="L6" s="126"/>
      <c r="M6" s="126"/>
    </row>
    <row r="7" spans="1:13" ht="22.5" customHeight="1" x14ac:dyDescent="0.45">
      <c r="A7" s="126"/>
      <c r="C7" s="8" t="s">
        <v>83</v>
      </c>
      <c r="D7" s="78"/>
      <c r="E7" s="8" t="s">
        <v>80</v>
      </c>
      <c r="F7" s="78"/>
      <c r="G7" s="8" t="s">
        <v>84</v>
      </c>
      <c r="I7" s="8" t="s">
        <v>83</v>
      </c>
      <c r="J7" s="78"/>
      <c r="K7" s="8" t="s">
        <v>80</v>
      </c>
      <c r="L7" s="78"/>
      <c r="M7" s="8" t="s">
        <v>84</v>
      </c>
    </row>
    <row r="8" spans="1:13" ht="22.5" customHeight="1" x14ac:dyDescent="0.45">
      <c r="A8" s="20"/>
      <c r="C8" s="61" t="s">
        <v>148</v>
      </c>
      <c r="D8" s="14"/>
      <c r="E8" s="61" t="s">
        <v>148</v>
      </c>
      <c r="F8" s="14"/>
      <c r="G8" s="61" t="s">
        <v>148</v>
      </c>
      <c r="I8" s="61" t="s">
        <v>148</v>
      </c>
      <c r="J8" s="14"/>
      <c r="K8" s="61" t="s">
        <v>148</v>
      </c>
      <c r="L8" s="14"/>
      <c r="M8" s="61" t="s">
        <v>148</v>
      </c>
    </row>
    <row r="9" spans="1:13" ht="22.5" customHeight="1" x14ac:dyDescent="0.45">
      <c r="A9" s="96" t="s">
        <v>149</v>
      </c>
      <c r="C9" s="35">
        <v>446579402851</v>
      </c>
      <c r="D9" s="35"/>
      <c r="E9" s="14">
        <v>-510497295</v>
      </c>
      <c r="F9" s="35"/>
      <c r="G9" s="35">
        <v>446068905556</v>
      </c>
      <c r="H9" s="35"/>
      <c r="I9" s="35">
        <v>986653631295</v>
      </c>
      <c r="J9" s="35"/>
      <c r="K9" s="14">
        <v>-1284483199</v>
      </c>
      <c r="L9" s="35"/>
      <c r="M9" s="14">
        <v>985369148096</v>
      </c>
    </row>
    <row r="10" spans="1:13" ht="22.5" customHeight="1" x14ac:dyDescent="0.45">
      <c r="A10" s="38" t="s">
        <v>178</v>
      </c>
      <c r="C10" s="95">
        <f>SUM(C9:C9)</f>
        <v>446579402851</v>
      </c>
      <c r="D10" s="35"/>
      <c r="E10" s="95">
        <f>SUM(E9:E9)</f>
        <v>-510497295</v>
      </c>
      <c r="F10" s="35"/>
      <c r="G10" s="95">
        <f>SUM(G9:G9)</f>
        <v>446068905556</v>
      </c>
      <c r="H10" s="35"/>
      <c r="I10" s="95">
        <f>SUM(I9:I9)</f>
        <v>986653631295</v>
      </c>
      <c r="J10" s="35"/>
      <c r="K10" s="95">
        <f>SUM(K9:K9)</f>
        <v>-1284483199</v>
      </c>
      <c r="L10" s="35"/>
      <c r="M10" s="95">
        <f>SUM(M9:M9)</f>
        <v>985369148096</v>
      </c>
    </row>
    <row r="11" spans="1:13" ht="22.5" customHeight="1" x14ac:dyDescent="0.45"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</row>
  </sheetData>
  <sortState xmlns:xlrd2="http://schemas.microsoft.com/office/spreadsheetml/2017/richdata2" ref="A9:M9">
    <sortCondition descending="1" ref="M9"/>
  </sortState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paperSize="9" scale="82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6" tint="0.39997558519241921"/>
    <pageSetUpPr fitToPage="1"/>
  </sheetPr>
  <dimension ref="A1:T24"/>
  <sheetViews>
    <sheetView rightToLeft="1" view="pageBreakPreview" topLeftCell="A7" zoomScaleNormal="100" zoomScaleSheetLayoutView="100" workbookViewId="0">
      <selection sqref="A1:Q1"/>
    </sheetView>
  </sheetViews>
  <sheetFormatPr defaultRowHeight="18.75" x14ac:dyDescent="0.45"/>
  <cols>
    <col min="1" max="1" width="40.7109375" style="5" bestFit="1" customWidth="1"/>
    <col min="2" max="2" width="0.85546875" style="5" customWidth="1"/>
    <col min="3" max="3" width="13.85546875" style="58" bestFit="1" customWidth="1"/>
    <col min="4" max="4" width="0.85546875" style="58" customWidth="1"/>
    <col min="5" max="5" width="20.85546875" style="58" bestFit="1" customWidth="1"/>
    <col min="6" max="6" width="0.85546875" style="58" customWidth="1"/>
    <col min="7" max="7" width="19.5703125" style="58" bestFit="1" customWidth="1"/>
    <col min="8" max="8" width="0.85546875" style="58" customWidth="1"/>
    <col min="9" max="9" width="18.42578125" style="58" customWidth="1"/>
    <col min="10" max="10" width="0.85546875" style="58" customWidth="1"/>
    <col min="11" max="11" width="16.28515625" style="58" bestFit="1" customWidth="1"/>
    <col min="12" max="12" width="0.85546875" style="58" customWidth="1"/>
    <col min="13" max="13" width="20.140625" style="58" bestFit="1" customWidth="1"/>
    <col min="14" max="14" width="0.85546875" style="58" customWidth="1"/>
    <col min="15" max="15" width="20.140625" style="58" bestFit="1" customWidth="1"/>
    <col min="16" max="16" width="0.85546875" style="58" customWidth="1"/>
    <col min="17" max="17" width="18.42578125" style="58" customWidth="1"/>
    <col min="18" max="18" width="17.7109375" style="5" bestFit="1" customWidth="1"/>
    <col min="19" max="19" width="26" style="5" bestFit="1" customWidth="1"/>
    <col min="20" max="20" width="18.85546875" style="5" bestFit="1" customWidth="1"/>
    <col min="21" max="21" width="8.85546875" style="5" customWidth="1"/>
    <col min="22" max="34" width="9.140625" style="5" customWidth="1"/>
    <col min="35" max="35" width="20.7109375" style="5" bestFit="1" customWidth="1"/>
    <col min="36" max="36" width="16" style="5" bestFit="1" customWidth="1"/>
    <col min="37" max="16384" width="9.140625" style="5"/>
  </cols>
  <sheetData>
    <row r="1" spans="1:20" ht="21" x14ac:dyDescent="0.45">
      <c r="A1" s="110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</row>
    <row r="2" spans="1:20" ht="21" x14ac:dyDescent="0.45">
      <c r="A2" s="110" t="s">
        <v>54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</row>
    <row r="3" spans="1:20" ht="21" x14ac:dyDescent="0.45">
      <c r="A3" s="110" t="str">
        <f>'صورت وضعیت'!B12</f>
        <v>برای ماه منتهی به 1404/02/31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</row>
    <row r="5" spans="1:20" ht="21" x14ac:dyDescent="0.45">
      <c r="A5" s="131" t="s">
        <v>86</v>
      </c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2"/>
      <c r="S5" s="132"/>
    </row>
    <row r="6" spans="1:20" ht="21" x14ac:dyDescent="0.45">
      <c r="A6" s="107" t="s">
        <v>55</v>
      </c>
      <c r="C6" s="126" t="s">
        <v>64</v>
      </c>
      <c r="D6" s="126"/>
      <c r="E6" s="126"/>
      <c r="F6" s="126"/>
      <c r="G6" s="126"/>
      <c r="H6" s="126"/>
      <c r="I6" s="126"/>
      <c r="K6" s="126" t="str">
        <f>'درآمد سرمایه گذاری در سهام'!M6</f>
        <v>از ابتدای سال مالی تا پایان اردیبهشت 1404</v>
      </c>
      <c r="L6" s="126"/>
      <c r="M6" s="126"/>
      <c r="N6" s="126"/>
      <c r="O6" s="126"/>
      <c r="P6" s="126"/>
      <c r="Q6" s="126"/>
      <c r="R6" s="132"/>
      <c r="S6" s="132"/>
    </row>
    <row r="7" spans="1:20" ht="42" x14ac:dyDescent="0.45">
      <c r="A7" s="107"/>
      <c r="C7" s="8" t="s">
        <v>6</v>
      </c>
      <c r="D7" s="59"/>
      <c r="E7" s="8" t="s">
        <v>87</v>
      </c>
      <c r="F7" s="59"/>
      <c r="G7" s="8" t="s">
        <v>88</v>
      </c>
      <c r="H7" s="59"/>
      <c r="I7" s="8" t="s">
        <v>89</v>
      </c>
      <c r="K7" s="8" t="s">
        <v>6</v>
      </c>
      <c r="L7" s="59"/>
      <c r="M7" s="8" t="s">
        <v>87</v>
      </c>
      <c r="N7" s="59"/>
      <c r="O7" s="8" t="s">
        <v>88</v>
      </c>
      <c r="P7" s="59"/>
      <c r="Q7" s="8" t="s">
        <v>89</v>
      </c>
      <c r="R7" s="132"/>
      <c r="S7" s="132"/>
    </row>
    <row r="8" spans="1:20" ht="21" x14ac:dyDescent="0.55000000000000004">
      <c r="A8" s="20"/>
      <c r="C8" s="53"/>
      <c r="D8" s="60"/>
      <c r="E8" s="61" t="s">
        <v>148</v>
      </c>
      <c r="F8" s="60"/>
      <c r="G8" s="61" t="s">
        <v>148</v>
      </c>
      <c r="H8" s="60"/>
      <c r="I8" s="61" t="s">
        <v>148</v>
      </c>
      <c r="K8" s="53"/>
      <c r="L8" s="60"/>
      <c r="M8" s="61" t="s">
        <v>148</v>
      </c>
      <c r="N8" s="60"/>
      <c r="O8" s="61" t="s">
        <v>148</v>
      </c>
      <c r="P8" s="60"/>
      <c r="Q8" s="61" t="s">
        <v>148</v>
      </c>
      <c r="R8" s="62"/>
      <c r="S8" s="62"/>
    </row>
    <row r="9" spans="1:20" x14ac:dyDescent="0.45">
      <c r="A9" s="17" t="s">
        <v>101</v>
      </c>
      <c r="B9" s="18"/>
      <c r="C9" s="35">
        <v>0</v>
      </c>
      <c r="D9" s="35"/>
      <c r="E9" s="35">
        <v>0</v>
      </c>
      <c r="F9" s="35"/>
      <c r="G9" s="35">
        <v>0</v>
      </c>
      <c r="H9" s="35"/>
      <c r="I9" s="35">
        <v>0</v>
      </c>
      <c r="J9" s="35"/>
      <c r="K9" s="35">
        <v>1590000</v>
      </c>
      <c r="L9" s="35"/>
      <c r="M9" s="35">
        <v>1590000000000</v>
      </c>
      <c r="N9" s="35"/>
      <c r="O9" s="35">
        <v>-1524422348360</v>
      </c>
      <c r="P9" s="35"/>
      <c r="Q9" s="35">
        <v>65577651640</v>
      </c>
      <c r="T9" s="13"/>
    </row>
    <row r="10" spans="1:20" s="18" customFormat="1" x14ac:dyDescent="0.45">
      <c r="A10" s="17" t="s">
        <v>118</v>
      </c>
      <c r="C10" s="35">
        <v>0</v>
      </c>
      <c r="D10" s="35"/>
      <c r="E10" s="35">
        <v>0</v>
      </c>
      <c r="F10" s="35"/>
      <c r="G10" s="35">
        <v>0</v>
      </c>
      <c r="H10" s="35"/>
      <c r="I10" s="35">
        <v>0</v>
      </c>
      <c r="J10" s="35"/>
      <c r="K10" s="35">
        <v>2040000</v>
      </c>
      <c r="L10" s="35"/>
      <c r="M10" s="35">
        <v>2040000000000</v>
      </c>
      <c r="N10" s="35"/>
      <c r="O10" s="35">
        <v>-2001285201300</v>
      </c>
      <c r="P10" s="35"/>
      <c r="Q10" s="35">
        <v>38714798700</v>
      </c>
      <c r="R10" s="5"/>
      <c r="T10" s="19"/>
    </row>
    <row r="11" spans="1:20" s="18" customFormat="1" x14ac:dyDescent="0.45">
      <c r="A11" s="17" t="s">
        <v>129</v>
      </c>
      <c r="C11" s="35">
        <v>0</v>
      </c>
      <c r="D11" s="35"/>
      <c r="E11" s="35">
        <v>0</v>
      </c>
      <c r="F11" s="35"/>
      <c r="G11" s="35">
        <v>0</v>
      </c>
      <c r="H11" s="35"/>
      <c r="I11" s="35">
        <v>0</v>
      </c>
      <c r="J11" s="35"/>
      <c r="K11" s="35">
        <v>565000</v>
      </c>
      <c r="L11" s="35"/>
      <c r="M11" s="35">
        <v>503338500000</v>
      </c>
      <c r="N11" s="35"/>
      <c r="O11" s="35">
        <v>-501454294920</v>
      </c>
      <c r="P11" s="35"/>
      <c r="Q11" s="35">
        <v>1884205080</v>
      </c>
      <c r="R11" s="5"/>
      <c r="T11" s="19"/>
    </row>
    <row r="12" spans="1:20" s="18" customFormat="1" x14ac:dyDescent="0.45">
      <c r="A12" s="94" t="s">
        <v>12</v>
      </c>
      <c r="C12" s="35">
        <v>3250168</v>
      </c>
      <c r="D12" s="35"/>
      <c r="E12" s="35">
        <v>5114403137</v>
      </c>
      <c r="F12" s="35"/>
      <c r="G12" s="35">
        <v>-4163003884</v>
      </c>
      <c r="H12" s="35"/>
      <c r="I12" s="35">
        <v>951399253</v>
      </c>
      <c r="J12" s="35"/>
      <c r="K12" s="35">
        <v>3250168</v>
      </c>
      <c r="L12" s="35"/>
      <c r="M12" s="35">
        <v>5114403137</v>
      </c>
      <c r="N12" s="35"/>
      <c r="O12" s="35">
        <v>-4163003884</v>
      </c>
      <c r="P12" s="35"/>
      <c r="Q12" s="35">
        <v>951399253</v>
      </c>
      <c r="R12" s="5"/>
      <c r="T12" s="19"/>
    </row>
    <row r="13" spans="1:20" ht="21" x14ac:dyDescent="0.45">
      <c r="A13" s="38" t="s">
        <v>178</v>
      </c>
      <c r="E13" s="41">
        <f>SUM(E9:E12)</f>
        <v>5114403137</v>
      </c>
      <c r="G13" s="41">
        <f>SUM(G9:G12)</f>
        <v>-4163003884</v>
      </c>
      <c r="I13" s="41">
        <f>SUM(I9:I12)</f>
        <v>951399253</v>
      </c>
      <c r="M13" s="41">
        <f>SUM(M9:M12)</f>
        <v>4138452903137</v>
      </c>
      <c r="O13" s="41">
        <f>SUM(O9:O12)</f>
        <v>-4031324848464</v>
      </c>
      <c r="Q13" s="41">
        <f>SUM(Q9:Q12)</f>
        <v>107128054673</v>
      </c>
    </row>
    <row r="15" spans="1:20" s="22" customFormat="1" x14ac:dyDescent="0.45">
      <c r="A15" s="21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</row>
    <row r="16" spans="1:20" s="22" customFormat="1" x14ac:dyDescent="0.45">
      <c r="A16" s="21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</row>
    <row r="17" spans="1:17" s="22" customFormat="1" x14ac:dyDescent="0.45">
      <c r="A17" s="21"/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</row>
    <row r="18" spans="1:17" s="22" customFormat="1" x14ac:dyDescent="0.45">
      <c r="A18" s="21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</row>
    <row r="19" spans="1:17" s="22" customFormat="1" x14ac:dyDescent="0.45">
      <c r="A19" s="21"/>
      <c r="C19" s="79"/>
      <c r="D19" s="79"/>
      <c r="E19" s="79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</row>
    <row r="20" spans="1:17" s="22" customFormat="1" x14ac:dyDescent="0.45">
      <c r="A20" s="21"/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</row>
    <row r="21" spans="1:17" s="22" customFormat="1" x14ac:dyDescent="0.45">
      <c r="A21" s="21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</row>
    <row r="22" spans="1:17" s="22" customFormat="1" x14ac:dyDescent="0.45">
      <c r="A22" s="21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</row>
    <row r="23" spans="1:17" s="22" customFormat="1" x14ac:dyDescent="0.45">
      <c r="A23" s="21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</row>
    <row r="24" spans="1:17" s="22" customFormat="1" x14ac:dyDescent="0.45">
      <c r="A24" s="21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</row>
  </sheetData>
  <sortState xmlns:xlrd2="http://schemas.microsoft.com/office/spreadsheetml/2017/richdata2" ref="A9:Q12">
    <sortCondition descending="1" ref="Q9:Q12"/>
  </sortState>
  <mergeCells count="8">
    <mergeCell ref="R5:S7"/>
    <mergeCell ref="A1:Q1"/>
    <mergeCell ref="A2:Q2"/>
    <mergeCell ref="A3:Q3"/>
    <mergeCell ref="A5:Q5"/>
    <mergeCell ref="A6:A7"/>
    <mergeCell ref="C6:I6"/>
    <mergeCell ref="K6:Q6"/>
  </mergeCells>
  <pageMargins left="0.39" right="0.39" top="0.39" bottom="0.39" header="0" footer="0"/>
  <pageSetup paperSize="9" scale="72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6" tint="0.39997558519241921"/>
    <pageSetUpPr fitToPage="1"/>
  </sheetPr>
  <dimension ref="A1:Q32"/>
  <sheetViews>
    <sheetView rightToLeft="1" view="pageBreakPreview" topLeftCell="A25" zoomScale="115" zoomScaleNormal="100" zoomScaleSheetLayoutView="115" workbookViewId="0">
      <selection sqref="A1:Q1"/>
    </sheetView>
  </sheetViews>
  <sheetFormatPr defaultRowHeight="19.5" customHeight="1" x14ac:dyDescent="0.45"/>
  <cols>
    <col min="1" max="1" width="33.28515625" style="5" customWidth="1"/>
    <col min="2" max="2" width="0.85546875" style="5" customWidth="1"/>
    <col min="3" max="3" width="11.85546875" style="58" bestFit="1" customWidth="1"/>
    <col min="4" max="4" width="0.85546875" style="58" customWidth="1"/>
    <col min="5" max="5" width="19.140625" style="58" bestFit="1" customWidth="1"/>
    <col min="6" max="6" width="0.85546875" style="58" customWidth="1"/>
    <col min="7" max="7" width="21.7109375" style="58" bestFit="1" customWidth="1"/>
    <col min="8" max="8" width="0.85546875" style="58" customWidth="1"/>
    <col min="9" max="9" width="19.28515625" style="58" bestFit="1" customWidth="1"/>
    <col min="10" max="10" width="0.85546875" style="58" customWidth="1"/>
    <col min="11" max="11" width="11.85546875" style="58" bestFit="1" customWidth="1"/>
    <col min="12" max="12" width="0.85546875" style="58" customWidth="1"/>
    <col min="13" max="13" width="19" style="58" bestFit="1" customWidth="1"/>
    <col min="14" max="14" width="0.85546875" style="58" customWidth="1"/>
    <col min="15" max="15" width="22" style="58" bestFit="1" customWidth="1"/>
    <col min="16" max="16" width="0.85546875" style="58" customWidth="1"/>
    <col min="17" max="17" width="22.28515625" style="58" customWidth="1"/>
    <col min="18" max="18" width="0.7109375" style="5" customWidth="1"/>
    <col min="19" max="19" width="17.7109375" style="5" bestFit="1" customWidth="1"/>
    <col min="20" max="16384" width="9.140625" style="5"/>
  </cols>
  <sheetData>
    <row r="1" spans="1:17" ht="19.5" customHeight="1" x14ac:dyDescent="0.45">
      <c r="A1" s="110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</row>
    <row r="2" spans="1:17" ht="19.5" customHeight="1" x14ac:dyDescent="0.45">
      <c r="A2" s="110" t="s">
        <v>54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</row>
    <row r="3" spans="1:17" ht="19.5" customHeight="1" x14ac:dyDescent="0.45">
      <c r="A3" s="110" t="str">
        <f>'صورت وضعیت'!B12</f>
        <v>برای ماه منتهی به 1404/02/31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</row>
    <row r="5" spans="1:17" ht="19.5" customHeight="1" x14ac:dyDescent="0.45">
      <c r="A5" s="131" t="s">
        <v>90</v>
      </c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</row>
    <row r="6" spans="1:17" ht="19.5" customHeight="1" x14ac:dyDescent="0.45">
      <c r="A6" s="126" t="s">
        <v>55</v>
      </c>
      <c r="C6" s="107" t="s">
        <v>64</v>
      </c>
      <c r="D6" s="107"/>
      <c r="E6" s="107"/>
      <c r="F6" s="107"/>
      <c r="G6" s="107"/>
      <c r="H6" s="107"/>
      <c r="I6" s="107"/>
      <c r="K6" s="107" t="str">
        <f>'درآمد سرمایه گذاری در سهام'!M6</f>
        <v>از ابتدای سال مالی تا پایان اردیبهشت 1404</v>
      </c>
      <c r="L6" s="107"/>
      <c r="M6" s="107"/>
      <c r="N6" s="107"/>
      <c r="O6" s="107"/>
      <c r="P6" s="107"/>
      <c r="Q6" s="107"/>
    </row>
    <row r="7" spans="1:17" ht="41.25" customHeight="1" x14ac:dyDescent="0.45">
      <c r="A7" s="126"/>
      <c r="C7" s="8" t="s">
        <v>6</v>
      </c>
      <c r="D7" s="59"/>
      <c r="E7" s="8" t="s">
        <v>8</v>
      </c>
      <c r="F7" s="59"/>
      <c r="G7" s="8" t="s">
        <v>88</v>
      </c>
      <c r="H7" s="59"/>
      <c r="I7" s="8" t="s">
        <v>91</v>
      </c>
      <c r="K7" s="8" t="s">
        <v>6</v>
      </c>
      <c r="L7" s="59"/>
      <c r="M7" s="8" t="s">
        <v>8</v>
      </c>
      <c r="N7" s="59"/>
      <c r="O7" s="8" t="s">
        <v>88</v>
      </c>
      <c r="P7" s="59"/>
      <c r="Q7" s="8" t="s">
        <v>91</v>
      </c>
    </row>
    <row r="8" spans="1:17" ht="21" x14ac:dyDescent="0.45">
      <c r="A8" s="20"/>
      <c r="C8" s="53"/>
      <c r="D8" s="60"/>
      <c r="E8" s="61" t="s">
        <v>148</v>
      </c>
      <c r="F8" s="60"/>
      <c r="G8" s="61" t="s">
        <v>148</v>
      </c>
      <c r="H8" s="60"/>
      <c r="I8" s="61" t="s">
        <v>148</v>
      </c>
      <c r="K8" s="53"/>
      <c r="L8" s="60"/>
      <c r="M8" s="61" t="s">
        <v>148</v>
      </c>
      <c r="N8" s="60"/>
      <c r="O8" s="61" t="s">
        <v>148</v>
      </c>
      <c r="P8" s="60"/>
      <c r="Q8" s="61" t="s">
        <v>148</v>
      </c>
    </row>
    <row r="9" spans="1:17" ht="19.5" customHeight="1" x14ac:dyDescent="0.45">
      <c r="A9" s="17" t="s">
        <v>139</v>
      </c>
      <c r="C9" s="11">
        <v>459654776</v>
      </c>
      <c r="E9" s="11">
        <v>2188189066266</v>
      </c>
      <c r="G9" s="11">
        <v>-1992838521412</v>
      </c>
      <c r="I9" s="11">
        <v>195350544854</v>
      </c>
      <c r="K9" s="11">
        <v>459654776</v>
      </c>
      <c r="M9" s="11">
        <v>2188189066266</v>
      </c>
      <c r="O9" s="11">
        <v>-1992838521412</v>
      </c>
      <c r="Q9" s="11">
        <v>195350544854</v>
      </c>
    </row>
    <row r="10" spans="1:17" ht="19.5" customHeight="1" x14ac:dyDescent="0.45">
      <c r="A10" s="17" t="s">
        <v>11</v>
      </c>
      <c r="C10" s="11">
        <v>14152500</v>
      </c>
      <c r="E10" s="11">
        <v>50054985159</v>
      </c>
      <c r="G10" s="11">
        <v>-45496858349</v>
      </c>
      <c r="I10" s="11">
        <v>4558126810</v>
      </c>
      <c r="K10" s="11">
        <v>14152500</v>
      </c>
      <c r="M10" s="11">
        <v>50054985159</v>
      </c>
      <c r="O10" s="11">
        <v>-42837951043</v>
      </c>
      <c r="Q10" s="11">
        <v>7217034116</v>
      </c>
    </row>
    <row r="11" spans="1:17" ht="19.5" customHeight="1" x14ac:dyDescent="0.45">
      <c r="A11" s="17" t="s">
        <v>19</v>
      </c>
      <c r="C11" s="11">
        <v>758126</v>
      </c>
      <c r="E11" s="11">
        <v>340577414501</v>
      </c>
      <c r="G11" s="11">
        <v>-321601337824</v>
      </c>
      <c r="I11" s="11">
        <v>18976076677</v>
      </c>
      <c r="K11" s="11">
        <v>758126</v>
      </c>
      <c r="M11" s="11">
        <v>340577414501</v>
      </c>
      <c r="O11" s="11">
        <v>-289465435264</v>
      </c>
      <c r="Q11" s="11">
        <v>51111979237</v>
      </c>
    </row>
    <row r="12" spans="1:17" ht="19.5" customHeight="1" x14ac:dyDescent="0.45">
      <c r="A12" s="17" t="s">
        <v>20</v>
      </c>
      <c r="C12" s="11">
        <v>18646775</v>
      </c>
      <c r="E12" s="11">
        <v>494496414397</v>
      </c>
      <c r="G12" s="11">
        <v>-463859278256</v>
      </c>
      <c r="I12" s="11">
        <v>30637136141</v>
      </c>
      <c r="K12" s="11">
        <v>18646775</v>
      </c>
      <c r="M12" s="11">
        <v>494496414397</v>
      </c>
      <c r="O12" s="11">
        <v>-535651079390</v>
      </c>
      <c r="Q12" s="11">
        <v>-41154664992</v>
      </c>
    </row>
    <row r="13" spans="1:17" ht="19.5" customHeight="1" x14ac:dyDescent="0.45">
      <c r="A13" s="17" t="s">
        <v>126</v>
      </c>
      <c r="C13" s="11">
        <v>6050000</v>
      </c>
      <c r="E13" s="11">
        <v>119043467812</v>
      </c>
      <c r="G13" s="11">
        <v>-115538634750</v>
      </c>
      <c r="I13" s="11">
        <v>3504833062</v>
      </c>
      <c r="K13" s="11">
        <v>6050000</v>
      </c>
      <c r="M13" s="11">
        <v>119043467812</v>
      </c>
      <c r="O13" s="11">
        <v>-99940496613</v>
      </c>
      <c r="Q13" s="11">
        <v>19102971199</v>
      </c>
    </row>
    <row r="14" spans="1:17" ht="19.5" customHeight="1" x14ac:dyDescent="0.45">
      <c r="A14" s="17" t="s">
        <v>117</v>
      </c>
      <c r="C14" s="11">
        <v>4710000</v>
      </c>
      <c r="E14" s="11">
        <v>99902784397</v>
      </c>
      <c r="G14" s="11">
        <v>-95043132095</v>
      </c>
      <c r="I14" s="11">
        <v>4859652302</v>
      </c>
      <c r="K14" s="11">
        <v>4710000</v>
      </c>
      <c r="M14" s="11">
        <v>99902784397</v>
      </c>
      <c r="O14" s="11">
        <v>-87939477714</v>
      </c>
      <c r="Q14" s="11">
        <v>11963306683</v>
      </c>
    </row>
    <row r="15" spans="1:17" ht="19.5" customHeight="1" x14ac:dyDescent="0.45">
      <c r="A15" s="17" t="s">
        <v>127</v>
      </c>
      <c r="C15" s="11">
        <v>3541990</v>
      </c>
      <c r="E15" s="11">
        <v>54304982663</v>
      </c>
      <c r="G15" s="11">
        <v>-52889869108</v>
      </c>
      <c r="I15" s="11">
        <v>1415113555</v>
      </c>
      <c r="K15" s="11">
        <v>3541990</v>
      </c>
      <c r="M15" s="11">
        <v>54304982663</v>
      </c>
      <c r="O15" s="11">
        <v>-49999991786</v>
      </c>
      <c r="Q15" s="11">
        <v>4304990877</v>
      </c>
    </row>
    <row r="16" spans="1:17" ht="19.5" customHeight="1" x14ac:dyDescent="0.45">
      <c r="A16" s="17" t="s">
        <v>37</v>
      </c>
      <c r="C16" s="11">
        <v>2100000</v>
      </c>
      <c r="E16" s="11">
        <v>2069909760843</v>
      </c>
      <c r="G16" s="11">
        <v>-2090171087812</v>
      </c>
      <c r="I16" s="11">
        <v>-20261326968</v>
      </c>
      <c r="K16" s="11">
        <v>2100000</v>
      </c>
      <c r="M16" s="11">
        <v>2069909760843</v>
      </c>
      <c r="O16" s="11">
        <v>-2025376833900</v>
      </c>
      <c r="Q16" s="11">
        <v>44532926943</v>
      </c>
    </row>
    <row r="17" spans="1:17" ht="19.5" customHeight="1" x14ac:dyDescent="0.45">
      <c r="A17" s="17" t="s">
        <v>120</v>
      </c>
      <c r="C17" s="11">
        <v>2650000</v>
      </c>
      <c r="E17" s="11">
        <v>2064240788531</v>
      </c>
      <c r="G17" s="11">
        <v>-2064240788531</v>
      </c>
      <c r="I17" s="11">
        <v>0</v>
      </c>
      <c r="K17" s="11">
        <v>2650000</v>
      </c>
      <c r="M17" s="11">
        <v>2064240788531</v>
      </c>
      <c r="O17" s="11">
        <v>-2040130159375</v>
      </c>
      <c r="Q17" s="11">
        <v>24110629156</v>
      </c>
    </row>
    <row r="18" spans="1:17" ht="19.5" customHeight="1" x14ac:dyDescent="0.45">
      <c r="A18" s="17" t="s">
        <v>28</v>
      </c>
      <c r="C18" s="11">
        <v>71600</v>
      </c>
      <c r="E18" s="11">
        <v>69996358860</v>
      </c>
      <c r="G18" s="11">
        <v>-68365606487</v>
      </c>
      <c r="I18" s="11">
        <v>1630752373</v>
      </c>
      <c r="K18" s="11">
        <v>71600</v>
      </c>
      <c r="M18" s="11">
        <v>69996358860</v>
      </c>
      <c r="O18" s="11">
        <v>-65132020681</v>
      </c>
      <c r="Q18" s="11">
        <v>4864338179</v>
      </c>
    </row>
    <row r="19" spans="1:17" ht="19.5" customHeight="1" x14ac:dyDescent="0.45">
      <c r="A19" s="17" t="s">
        <v>109</v>
      </c>
      <c r="C19" s="11">
        <v>1984800</v>
      </c>
      <c r="E19" s="11">
        <v>1683599112342</v>
      </c>
      <c r="G19" s="11">
        <v>-1683599112342</v>
      </c>
      <c r="I19" s="11">
        <v>0</v>
      </c>
      <c r="K19" s="11">
        <v>1984800</v>
      </c>
      <c r="M19" s="11">
        <v>1683599112342</v>
      </c>
      <c r="O19" s="11">
        <v>-1683599112342</v>
      </c>
      <c r="Q19" s="11">
        <v>0</v>
      </c>
    </row>
    <row r="20" spans="1:17" ht="19.5" customHeight="1" x14ac:dyDescent="0.45">
      <c r="A20" s="17" t="s">
        <v>111</v>
      </c>
      <c r="C20" s="11">
        <v>646000</v>
      </c>
      <c r="E20" s="11">
        <v>547967062965</v>
      </c>
      <c r="G20" s="11">
        <v>-547967062965</v>
      </c>
      <c r="I20" s="11">
        <v>0</v>
      </c>
      <c r="K20" s="11">
        <v>646000</v>
      </c>
      <c r="M20" s="11">
        <v>547967062965</v>
      </c>
      <c r="O20" s="11">
        <v>-547967062965</v>
      </c>
      <c r="Q20" s="11">
        <v>0</v>
      </c>
    </row>
    <row r="21" spans="1:17" ht="19.5" customHeight="1" x14ac:dyDescent="0.45">
      <c r="A21" s="17" t="s">
        <v>31</v>
      </c>
      <c r="C21" s="11">
        <v>1500000</v>
      </c>
      <c r="E21" s="11">
        <v>1499728125000</v>
      </c>
      <c r="G21" s="11">
        <v>-1499728125000</v>
      </c>
      <c r="I21" s="11">
        <v>0</v>
      </c>
      <c r="K21" s="11">
        <v>1500000</v>
      </c>
      <c r="M21" s="11">
        <v>1499728125000</v>
      </c>
      <c r="O21" s="11">
        <v>-1499728125000</v>
      </c>
      <c r="Q21" s="11">
        <v>0</v>
      </c>
    </row>
    <row r="22" spans="1:17" ht="19.5" customHeight="1" x14ac:dyDescent="0.45">
      <c r="A22" s="17" t="s">
        <v>100</v>
      </c>
      <c r="C22" s="11">
        <v>1499971</v>
      </c>
      <c r="E22" s="11">
        <v>1499699130256</v>
      </c>
      <c r="G22" s="11">
        <v>-1499699130256</v>
      </c>
      <c r="I22" s="11">
        <v>0</v>
      </c>
      <c r="K22" s="11">
        <v>1499971</v>
      </c>
      <c r="M22" s="11">
        <v>1499699130256</v>
      </c>
      <c r="O22" s="11">
        <v>-1499699130256</v>
      </c>
      <c r="Q22" s="11">
        <v>0</v>
      </c>
    </row>
    <row r="23" spans="1:17" ht="19.5" customHeight="1" x14ac:dyDescent="0.45">
      <c r="A23" s="17" t="s">
        <v>40</v>
      </c>
      <c r="C23" s="11">
        <v>500000</v>
      </c>
      <c r="E23" s="11">
        <v>499909375000</v>
      </c>
      <c r="G23" s="11">
        <v>-499909375000</v>
      </c>
      <c r="I23" s="11">
        <v>0</v>
      </c>
      <c r="K23" s="11">
        <v>500000</v>
      </c>
      <c r="M23" s="11">
        <v>499909375000</v>
      </c>
      <c r="O23" s="11">
        <v>-499909375000</v>
      </c>
      <c r="Q23" s="11">
        <v>0</v>
      </c>
    </row>
    <row r="24" spans="1:17" ht="19.5" customHeight="1" x14ac:dyDescent="0.45">
      <c r="A24" s="17" t="s">
        <v>119</v>
      </c>
      <c r="C24" s="11">
        <v>587642</v>
      </c>
      <c r="E24" s="11">
        <v>570966989072</v>
      </c>
      <c r="G24" s="11">
        <v>-570966989072</v>
      </c>
      <c r="I24" s="11">
        <v>0</v>
      </c>
      <c r="K24" s="11">
        <v>587642</v>
      </c>
      <c r="M24" s="11">
        <v>570966989072</v>
      </c>
      <c r="O24" s="11">
        <v>-570966989072</v>
      </c>
      <c r="Q24" s="11">
        <v>0</v>
      </c>
    </row>
    <row r="25" spans="1:17" ht="19.5" customHeight="1" x14ac:dyDescent="0.45">
      <c r="A25" s="17" t="s">
        <v>97</v>
      </c>
      <c r="C25" s="11">
        <v>1500000</v>
      </c>
      <c r="E25" s="11">
        <v>1499728125000</v>
      </c>
      <c r="G25" s="11">
        <v>-1499728125000</v>
      </c>
      <c r="I25" s="11">
        <v>0</v>
      </c>
      <c r="K25" s="11">
        <v>1500000</v>
      </c>
      <c r="M25" s="11">
        <v>1499728125000</v>
      </c>
      <c r="O25" s="11">
        <v>-1499728125000</v>
      </c>
      <c r="Q25" s="11">
        <v>0</v>
      </c>
    </row>
    <row r="26" spans="1:17" ht="19.5" customHeight="1" x14ac:dyDescent="0.45">
      <c r="A26" s="17" t="s">
        <v>34</v>
      </c>
      <c r="C26" s="11">
        <v>526865</v>
      </c>
      <c r="E26" s="11">
        <v>488420685702</v>
      </c>
      <c r="G26" s="11">
        <v>-493196904810</v>
      </c>
      <c r="I26" s="11">
        <v>-4776219107</v>
      </c>
      <c r="K26" s="11">
        <v>526865</v>
      </c>
      <c r="M26" s="11">
        <v>488420685702</v>
      </c>
      <c r="O26" s="11">
        <v>-488530253759</v>
      </c>
      <c r="Q26" s="11">
        <v>-109568056</v>
      </c>
    </row>
    <row r="27" spans="1:17" ht="19.5" customHeight="1" x14ac:dyDescent="0.45">
      <c r="A27" s="17" t="s">
        <v>140</v>
      </c>
      <c r="C27" s="11">
        <v>2000000</v>
      </c>
      <c r="E27" s="11">
        <v>1999637500000</v>
      </c>
      <c r="G27" s="11">
        <v>-2000000000000</v>
      </c>
      <c r="I27" s="11">
        <v>-362500000</v>
      </c>
      <c r="K27" s="11">
        <v>2000000</v>
      </c>
      <c r="M27" s="11">
        <v>1999637500000</v>
      </c>
      <c r="O27" s="11">
        <v>-2000000000000</v>
      </c>
      <c r="Q27" s="11">
        <v>-362500000</v>
      </c>
    </row>
    <row r="28" spans="1:17" ht="19.5" customHeight="1" x14ac:dyDescent="0.45">
      <c r="A28" s="17" t="s">
        <v>129</v>
      </c>
      <c r="C28" s="11">
        <v>2700000</v>
      </c>
      <c r="E28" s="11">
        <v>2444622831787</v>
      </c>
      <c r="G28" s="11">
        <v>-2445126000000</v>
      </c>
      <c r="I28" s="11">
        <v>-503168212</v>
      </c>
      <c r="K28" s="11">
        <v>2700000</v>
      </c>
      <c r="M28" s="11">
        <v>2444622831787</v>
      </c>
      <c r="O28" s="11">
        <v>-2445126000000</v>
      </c>
      <c r="Q28" s="11">
        <v>-503168212</v>
      </c>
    </row>
    <row r="29" spans="1:17" ht="19.5" customHeight="1" x14ac:dyDescent="0.45">
      <c r="A29" s="17" t="s">
        <v>128</v>
      </c>
      <c r="C29" s="11">
        <v>3000000</v>
      </c>
      <c r="E29" s="11">
        <v>2999456250000</v>
      </c>
      <c r="G29" s="11">
        <v>-2999456250000</v>
      </c>
      <c r="I29" s="11">
        <v>0</v>
      </c>
      <c r="K29" s="11">
        <v>3000000</v>
      </c>
      <c r="M29" s="11">
        <v>2999456250000</v>
      </c>
      <c r="O29" s="11">
        <v>-3000000000000</v>
      </c>
      <c r="Q29" s="11">
        <v>-543750000</v>
      </c>
    </row>
    <row r="30" spans="1:17" ht="19.5" customHeight="1" x14ac:dyDescent="0.45">
      <c r="A30" s="17" t="s">
        <v>102</v>
      </c>
      <c r="C30" s="11">
        <v>3528000</v>
      </c>
      <c r="E30" s="11">
        <v>3225771222975</v>
      </c>
      <c r="G30" s="11">
        <v>-3237764248845</v>
      </c>
      <c r="I30" s="11">
        <v>-11993025870</v>
      </c>
      <c r="K30" s="11">
        <v>3528000</v>
      </c>
      <c r="M30" s="11">
        <v>3225771222975</v>
      </c>
      <c r="O30" s="11">
        <v>-3263591582792</v>
      </c>
      <c r="Q30" s="11">
        <v>-37820359817</v>
      </c>
    </row>
    <row r="31" spans="1:17" ht="19.5" customHeight="1" x14ac:dyDescent="0.45">
      <c r="A31" s="94" t="s">
        <v>110</v>
      </c>
      <c r="C31" s="11">
        <v>4302000</v>
      </c>
      <c r="E31" s="11">
        <v>3901206778087</v>
      </c>
      <c r="G31" s="11">
        <v>-4045297656881</v>
      </c>
      <c r="I31" s="11">
        <v>-144090878793</v>
      </c>
      <c r="K31" s="11">
        <v>4302000</v>
      </c>
      <c r="M31" s="11">
        <v>3901206778087</v>
      </c>
      <c r="O31" s="11">
        <v>-4045297656881</v>
      </c>
      <c r="Q31" s="11">
        <v>-144090878793</v>
      </c>
    </row>
    <row r="32" spans="1:17" ht="19.5" customHeight="1" x14ac:dyDescent="0.45">
      <c r="A32" s="38" t="s">
        <v>178</v>
      </c>
      <c r="E32" s="41">
        <f>SUM(E9:E31)</f>
        <v>30411429211615</v>
      </c>
      <c r="G32" s="41">
        <f>SUM(G9:G31)</f>
        <v>-30332484094795</v>
      </c>
      <c r="I32" s="41">
        <f>SUM(I9:I31)</f>
        <v>78945116824</v>
      </c>
      <c r="M32" s="41">
        <f>SUM(M9:M31)</f>
        <v>30411429211615</v>
      </c>
      <c r="O32" s="41">
        <f>SUM(O9:O31)</f>
        <v>-30273455380245</v>
      </c>
      <c r="Q32" s="41">
        <f>SUM(Q9:Q31)</f>
        <v>137973831374</v>
      </c>
    </row>
  </sheetData>
  <sortState xmlns:xlrd2="http://schemas.microsoft.com/office/spreadsheetml/2017/richdata2" ref="A9:Q31">
    <sortCondition descending="1" ref="Q9:Q31"/>
  </sortState>
  <mergeCells count="7">
    <mergeCell ref="A1:Q1"/>
    <mergeCell ref="A2:Q2"/>
    <mergeCell ref="A3:Q3"/>
    <mergeCell ref="A5:Q5"/>
    <mergeCell ref="A6:A7"/>
    <mergeCell ref="C6:I6"/>
    <mergeCell ref="K6:Q6"/>
  </mergeCells>
  <phoneticPr fontId="11" type="noConversion"/>
  <pageMargins left="0.39" right="0.39" top="0.39" bottom="0.39" header="0" footer="0"/>
  <pageSetup paperSize="9" scale="7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39997558519241921"/>
    <pageSetUpPr fitToPage="1"/>
  </sheetPr>
  <dimension ref="A1:AB16"/>
  <sheetViews>
    <sheetView rightToLeft="1" view="pageBreakPreview" zoomScale="93" zoomScaleNormal="100" zoomScaleSheetLayoutView="93" workbookViewId="0">
      <selection activeCell="Y10" sqref="Y10"/>
    </sheetView>
  </sheetViews>
  <sheetFormatPr defaultRowHeight="18.75" x14ac:dyDescent="0.45"/>
  <cols>
    <col min="1" max="1" width="40.140625" style="5" bestFit="1" customWidth="1"/>
    <col min="2" max="2" width="0.85546875" style="5" customWidth="1"/>
    <col min="3" max="3" width="13" style="6" customWidth="1"/>
    <col min="4" max="4" width="0.85546875" style="6" customWidth="1"/>
    <col min="5" max="5" width="18.5703125" style="6" bestFit="1" customWidth="1"/>
    <col min="6" max="6" width="0.85546875" style="6" customWidth="1"/>
    <col min="7" max="7" width="17.7109375" style="6" bestFit="1" customWidth="1"/>
    <col min="8" max="8" width="0.85546875" style="6" customWidth="1"/>
    <col min="9" max="9" width="11.85546875" style="6" bestFit="1" customWidth="1"/>
    <col min="10" max="10" width="0.85546875" style="6" customWidth="1"/>
    <col min="11" max="11" width="12.85546875" style="6" bestFit="1" customWidth="1"/>
    <col min="12" max="12" width="0.85546875" style="6" customWidth="1"/>
    <col min="13" max="13" width="13.42578125" style="6" bestFit="1" customWidth="1"/>
    <col min="14" max="14" width="0.85546875" style="6" customWidth="1"/>
    <col min="15" max="15" width="15.42578125" style="6" bestFit="1" customWidth="1"/>
    <col min="16" max="16" width="0.85546875" style="6" customWidth="1"/>
    <col min="17" max="17" width="13" style="6" customWidth="1"/>
    <col min="18" max="18" width="0.85546875" style="6" customWidth="1"/>
    <col min="19" max="19" width="12" style="6" customWidth="1"/>
    <col min="20" max="20" width="0.85546875" style="6" customWidth="1"/>
    <col min="21" max="21" width="17.85546875" style="6" bestFit="1" customWidth="1"/>
    <col min="22" max="22" width="0.85546875" style="6" customWidth="1"/>
    <col min="23" max="23" width="18.5703125" style="6" bestFit="1" customWidth="1"/>
    <col min="24" max="24" width="0.85546875" style="6" customWidth="1"/>
    <col min="25" max="25" width="11.42578125" style="148" customWidth="1"/>
    <col min="26" max="26" width="2.140625" style="5" customWidth="1"/>
    <col min="27" max="16384" width="9.140625" style="5"/>
  </cols>
  <sheetData>
    <row r="1" spans="1:25" ht="21" x14ac:dyDescent="0.45">
      <c r="A1" s="110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</row>
    <row r="2" spans="1:25" ht="21" x14ac:dyDescent="0.45">
      <c r="A2" s="110" t="s">
        <v>1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</row>
    <row r="3" spans="1:25" ht="21" x14ac:dyDescent="0.45">
      <c r="A3" s="110" t="str">
        <f>'صورت وضعیت'!B12</f>
        <v>برای ماه منتهی به 1404/02/31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</row>
    <row r="4" spans="1:25" ht="21" x14ac:dyDescent="0.45">
      <c r="A4" s="45" t="s">
        <v>164</v>
      </c>
      <c r="B4" s="52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142"/>
    </row>
    <row r="5" spans="1:25" ht="21" x14ac:dyDescent="0.45">
      <c r="A5" s="45" t="s">
        <v>165</v>
      </c>
      <c r="B5" s="52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142"/>
    </row>
    <row r="6" spans="1:25" ht="21" x14ac:dyDescent="0.45">
      <c r="B6" s="52"/>
      <c r="C6" s="107" t="s">
        <v>135</v>
      </c>
      <c r="D6" s="107"/>
      <c r="E6" s="107"/>
      <c r="F6" s="107"/>
      <c r="G6" s="107"/>
      <c r="I6" s="107" t="s">
        <v>2</v>
      </c>
      <c r="J6" s="107"/>
      <c r="K6" s="107"/>
      <c r="L6" s="107"/>
      <c r="M6" s="107"/>
      <c r="N6" s="107"/>
      <c r="O6" s="107"/>
      <c r="Q6" s="107" t="s">
        <v>138</v>
      </c>
      <c r="R6" s="107"/>
      <c r="S6" s="107"/>
      <c r="T6" s="107"/>
      <c r="U6" s="107"/>
      <c r="V6" s="107"/>
      <c r="W6" s="107"/>
      <c r="X6" s="107"/>
      <c r="Y6" s="107"/>
    </row>
    <row r="7" spans="1:25" ht="21" customHeight="1" x14ac:dyDescent="0.45">
      <c r="A7" s="106" t="s">
        <v>5</v>
      </c>
      <c r="B7" s="52"/>
      <c r="C7" s="108" t="s">
        <v>6</v>
      </c>
      <c r="D7" s="24"/>
      <c r="E7" s="108" t="s">
        <v>7</v>
      </c>
      <c r="F7" s="24"/>
      <c r="G7" s="108" t="s">
        <v>8</v>
      </c>
      <c r="I7" s="111" t="s">
        <v>3</v>
      </c>
      <c r="J7" s="111"/>
      <c r="K7" s="111"/>
      <c r="L7" s="24"/>
      <c r="M7" s="111" t="s">
        <v>4</v>
      </c>
      <c r="N7" s="111"/>
      <c r="O7" s="111"/>
      <c r="Q7" s="108" t="s">
        <v>6</v>
      </c>
      <c r="R7" s="24"/>
      <c r="S7" s="112" t="s">
        <v>10</v>
      </c>
      <c r="T7" s="24"/>
      <c r="U7" s="108" t="s">
        <v>7</v>
      </c>
      <c r="V7" s="24"/>
      <c r="W7" s="108" t="s">
        <v>8</v>
      </c>
      <c r="X7" s="24"/>
      <c r="Y7" s="143" t="s">
        <v>146</v>
      </c>
    </row>
    <row r="8" spans="1:25" ht="21" x14ac:dyDescent="0.45">
      <c r="A8" s="107"/>
      <c r="B8" s="52"/>
      <c r="C8" s="109"/>
      <c r="E8" s="109"/>
      <c r="G8" s="109"/>
      <c r="I8" s="55" t="s">
        <v>6</v>
      </c>
      <c r="J8" s="24"/>
      <c r="K8" s="55" t="s">
        <v>7</v>
      </c>
      <c r="M8" s="55" t="s">
        <v>6</v>
      </c>
      <c r="N8" s="24"/>
      <c r="O8" s="55" t="s">
        <v>9</v>
      </c>
      <c r="Q8" s="109"/>
      <c r="S8" s="113"/>
      <c r="U8" s="109"/>
      <c r="W8" s="109"/>
      <c r="Y8" s="144"/>
    </row>
    <row r="9" spans="1:25" ht="21" x14ac:dyDescent="0.45">
      <c r="A9" s="20"/>
      <c r="B9" s="52"/>
      <c r="C9" s="56"/>
      <c r="E9" s="54" t="s">
        <v>148</v>
      </c>
      <c r="G9" s="54" t="s">
        <v>148</v>
      </c>
      <c r="I9" s="56"/>
      <c r="J9" s="25"/>
      <c r="K9" s="54" t="s">
        <v>148</v>
      </c>
      <c r="M9" s="56"/>
      <c r="N9" s="25"/>
      <c r="O9" s="54" t="s">
        <v>148</v>
      </c>
      <c r="Q9" s="56"/>
      <c r="S9" s="54" t="s">
        <v>148</v>
      </c>
      <c r="U9" s="54" t="s">
        <v>148</v>
      </c>
      <c r="W9" s="54" t="s">
        <v>148</v>
      </c>
      <c r="Y9" s="145"/>
    </row>
    <row r="10" spans="1:25" ht="21" x14ac:dyDescent="0.45">
      <c r="A10" s="37" t="s">
        <v>160</v>
      </c>
      <c r="B10" s="52"/>
      <c r="C10" s="2">
        <v>0</v>
      </c>
      <c r="D10" s="2"/>
      <c r="E10" s="2">
        <v>0</v>
      </c>
      <c r="F10" s="2"/>
      <c r="G10" s="2">
        <v>0</v>
      </c>
      <c r="H10" s="2"/>
      <c r="I10" s="2">
        <v>459654776</v>
      </c>
      <c r="J10" s="2"/>
      <c r="K10" s="2">
        <v>0</v>
      </c>
      <c r="L10" s="2"/>
      <c r="M10" s="2">
        <v>0</v>
      </c>
      <c r="N10" s="2"/>
      <c r="O10" s="2">
        <v>0</v>
      </c>
      <c r="P10" s="2"/>
      <c r="Q10" s="2">
        <v>459654776</v>
      </c>
      <c r="R10" s="2"/>
      <c r="S10" s="2">
        <v>4789</v>
      </c>
      <c r="T10" s="2"/>
      <c r="U10" s="2">
        <v>1992838521412</v>
      </c>
      <c r="V10" s="2"/>
      <c r="W10" s="2">
        <v>2188189066266</v>
      </c>
      <c r="Y10" s="146">
        <v>4.2112406983378044E-2</v>
      </c>
    </row>
    <row r="11" spans="1:25" x14ac:dyDescent="0.45">
      <c r="A11" s="37" t="s">
        <v>11</v>
      </c>
      <c r="C11" s="2">
        <v>14152500</v>
      </c>
      <c r="D11" s="2"/>
      <c r="E11" s="2">
        <v>199767895368</v>
      </c>
      <c r="F11" s="2"/>
      <c r="G11" s="2">
        <v>45496858349.25</v>
      </c>
      <c r="H11" s="2"/>
      <c r="I11" s="2">
        <v>0</v>
      </c>
      <c r="J11" s="2"/>
      <c r="K11" s="2">
        <v>0</v>
      </c>
      <c r="L11" s="2"/>
      <c r="M11" s="2">
        <v>0</v>
      </c>
      <c r="N11" s="2"/>
      <c r="O11" s="2">
        <v>0</v>
      </c>
      <c r="P11" s="2"/>
      <c r="Q11" s="2">
        <v>14152500</v>
      </c>
      <c r="R11" s="2"/>
      <c r="S11" s="2">
        <v>3558</v>
      </c>
      <c r="T11" s="2"/>
      <c r="U11" s="2">
        <v>199767895368</v>
      </c>
      <c r="V11" s="2"/>
      <c r="W11" s="2">
        <v>50054985159.75</v>
      </c>
      <c r="Y11" s="146">
        <v>9.6332439417193207E-4</v>
      </c>
    </row>
    <row r="12" spans="1:25" x14ac:dyDescent="0.45">
      <c r="A12" s="37" t="s">
        <v>136</v>
      </c>
      <c r="C12" s="2">
        <v>459654776</v>
      </c>
      <c r="D12" s="2"/>
      <c r="E12" s="2">
        <v>1992838453960</v>
      </c>
      <c r="F12" s="2"/>
      <c r="G12" s="2">
        <v>1980747463408.9399</v>
      </c>
      <c r="H12" s="2"/>
      <c r="I12" s="2">
        <v>0</v>
      </c>
      <c r="J12" s="2"/>
      <c r="K12" s="2">
        <v>0</v>
      </c>
      <c r="L12" s="2"/>
      <c r="M12" s="2">
        <v>-459654776</v>
      </c>
      <c r="N12" s="2"/>
      <c r="O12" s="2">
        <v>0</v>
      </c>
      <c r="P12" s="2"/>
      <c r="Q12" s="2">
        <v>0</v>
      </c>
      <c r="R12" s="2"/>
      <c r="S12" s="2">
        <v>0</v>
      </c>
      <c r="T12" s="2"/>
      <c r="U12" s="2">
        <v>0</v>
      </c>
      <c r="V12" s="2"/>
      <c r="W12" s="2">
        <v>0</v>
      </c>
      <c r="Y12" s="146">
        <v>0</v>
      </c>
    </row>
    <row r="13" spans="1:25" x14ac:dyDescent="0.45">
      <c r="A13" s="93" t="s">
        <v>166</v>
      </c>
      <c r="C13" s="2">
        <v>3250168</v>
      </c>
      <c r="D13" s="2"/>
      <c r="E13" s="2">
        <v>5350771531</v>
      </c>
      <c r="F13" s="2"/>
      <c r="G13" s="2">
        <v>4965784942.1148005</v>
      </c>
      <c r="H13" s="2"/>
      <c r="I13" s="2">
        <v>0</v>
      </c>
      <c r="J13" s="2"/>
      <c r="K13" s="2">
        <v>0</v>
      </c>
      <c r="L13" s="2"/>
      <c r="M13" s="2">
        <v>-3250168</v>
      </c>
      <c r="N13" s="2"/>
      <c r="O13" s="2">
        <v>-5114403137</v>
      </c>
      <c r="P13" s="2"/>
      <c r="Q13" s="2">
        <v>0</v>
      </c>
      <c r="R13" s="2"/>
      <c r="S13" s="2">
        <v>0</v>
      </c>
      <c r="T13" s="2"/>
      <c r="U13" s="2">
        <v>0</v>
      </c>
      <c r="V13" s="2"/>
      <c r="W13" s="2">
        <v>0</v>
      </c>
      <c r="Y13" s="146">
        <v>0</v>
      </c>
    </row>
    <row r="14" spans="1:25" ht="21" x14ac:dyDescent="0.45">
      <c r="A14" s="38" t="s">
        <v>178</v>
      </c>
      <c r="C14" s="2"/>
      <c r="E14" s="92">
        <f>SUM(E10:E13)</f>
        <v>2197957120859</v>
      </c>
      <c r="G14" s="92">
        <f>SUM(G10:G13)</f>
        <v>2031210106700.3047</v>
      </c>
      <c r="I14" s="2"/>
      <c r="K14" s="92">
        <f>SUM(K10:K13)</f>
        <v>0</v>
      </c>
      <c r="M14" s="2"/>
      <c r="O14" s="92">
        <f>SUM(O10:O13)</f>
        <v>-5114403137</v>
      </c>
      <c r="Q14" s="2"/>
      <c r="S14" s="2"/>
      <c r="U14" s="92">
        <f>SUM(U10:U13)</f>
        <v>2192606416780</v>
      </c>
      <c r="W14" s="92">
        <f>SUM(W10:W13)</f>
        <v>2238244051425.75</v>
      </c>
      <c r="Y14" s="147">
        <f>SUM(Y10:Y13)</f>
        <v>4.3075731377549976E-2</v>
      </c>
    </row>
    <row r="16" spans="1:25" x14ac:dyDescent="0.45">
      <c r="A16" s="105" t="s">
        <v>161</v>
      </c>
      <c r="B16" s="105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</row>
  </sheetData>
  <sortState xmlns:xlrd2="http://schemas.microsoft.com/office/spreadsheetml/2017/richdata2" ref="A10:Y13">
    <sortCondition descending="1" ref="W10:W13"/>
  </sortState>
  <mergeCells count="18">
    <mergeCell ref="A1:Y1"/>
    <mergeCell ref="A2:Y2"/>
    <mergeCell ref="A3:Y3"/>
    <mergeCell ref="Q6:Y6"/>
    <mergeCell ref="I7:K7"/>
    <mergeCell ref="M7:O7"/>
    <mergeCell ref="Q7:Q8"/>
    <mergeCell ref="S7:S8"/>
    <mergeCell ref="U7:U8"/>
    <mergeCell ref="W7:W8"/>
    <mergeCell ref="Y7:Y8"/>
    <mergeCell ref="A16:Y16"/>
    <mergeCell ref="A7:A8"/>
    <mergeCell ref="C6:G6"/>
    <mergeCell ref="I6:O6"/>
    <mergeCell ref="G7:G8"/>
    <mergeCell ref="E7:E8"/>
    <mergeCell ref="C7:C8"/>
  </mergeCells>
  <pageMargins left="0.39" right="0.39" top="0.39" bottom="0.39" header="0" footer="0"/>
  <pageSetup paperSize="9" scale="6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39997558519241921"/>
    <pageSetUpPr fitToPage="1"/>
  </sheetPr>
  <dimension ref="A1:Y16"/>
  <sheetViews>
    <sheetView rightToLeft="1" view="pageBreakPreview" zoomScale="91" zoomScaleNormal="100" zoomScaleSheetLayoutView="91" workbookViewId="0">
      <selection activeCell="Y11" sqref="Y11"/>
    </sheetView>
  </sheetViews>
  <sheetFormatPr defaultRowHeight="18.75" x14ac:dyDescent="0.45"/>
  <cols>
    <col min="1" max="1" width="30.85546875" style="5" bestFit="1" customWidth="1"/>
    <col min="2" max="2" width="0.85546875" style="5" customWidth="1"/>
    <col min="3" max="3" width="15.5703125" style="58" customWidth="1"/>
    <col min="4" max="4" width="0.85546875" style="58" customWidth="1"/>
    <col min="5" max="5" width="17.140625" style="58" bestFit="1" customWidth="1"/>
    <col min="6" max="6" width="0.85546875" style="58" customWidth="1"/>
    <col min="7" max="7" width="18.5703125" style="58" bestFit="1" customWidth="1"/>
    <col min="8" max="8" width="0.85546875" style="58" customWidth="1"/>
    <col min="9" max="9" width="14" style="58" bestFit="1" customWidth="1"/>
    <col min="10" max="10" width="0.85546875" style="58" customWidth="1"/>
    <col min="11" max="11" width="21.140625" style="58" bestFit="1" customWidth="1"/>
    <col min="12" max="12" width="0.85546875" style="58" customWidth="1"/>
    <col min="13" max="13" width="13.7109375" style="58" customWidth="1"/>
    <col min="14" max="14" width="0.85546875" style="58" customWidth="1"/>
    <col min="15" max="15" width="20.140625" style="58" customWidth="1"/>
    <col min="16" max="16" width="0.85546875" style="58" customWidth="1"/>
    <col min="17" max="17" width="16.28515625" style="58" bestFit="1" customWidth="1"/>
    <col min="18" max="18" width="0.85546875" style="58" customWidth="1"/>
    <col min="19" max="19" width="13.7109375" style="58" customWidth="1"/>
    <col min="20" max="20" width="0.85546875" style="58" customWidth="1"/>
    <col min="21" max="21" width="22.85546875" style="58" bestFit="1" customWidth="1"/>
    <col min="22" max="22" width="0.85546875" style="58" customWidth="1"/>
    <col min="23" max="23" width="24.28515625" style="58" bestFit="1" customWidth="1"/>
    <col min="24" max="24" width="0.85546875" style="58" customWidth="1"/>
    <col min="25" max="25" width="11.42578125" style="137" customWidth="1"/>
    <col min="26" max="26" width="2.5703125" style="5" customWidth="1"/>
    <col min="27" max="16384" width="9.140625" style="5"/>
  </cols>
  <sheetData>
    <row r="1" spans="1:25" ht="21" x14ac:dyDescent="0.45">
      <c r="A1" s="110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</row>
    <row r="2" spans="1:25" ht="21" x14ac:dyDescent="0.45">
      <c r="A2" s="110" t="s">
        <v>1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</row>
    <row r="3" spans="1:25" ht="21" x14ac:dyDescent="0.45">
      <c r="A3" s="110" t="str">
        <f>'صورت وضعیت'!B12</f>
        <v>برای ماه منتهی به 1404/02/31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</row>
    <row r="5" spans="1:25" ht="21" x14ac:dyDescent="0.45">
      <c r="A5" s="115" t="s">
        <v>169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</row>
    <row r="6" spans="1:25" ht="21" x14ac:dyDescent="0.45">
      <c r="A6" s="28"/>
      <c r="B6" s="52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142"/>
    </row>
    <row r="7" spans="1:25" ht="21" x14ac:dyDescent="0.45">
      <c r="C7" s="107" t="str">
        <f>سهام!C6</f>
        <v>1404/01/31</v>
      </c>
      <c r="D7" s="107"/>
      <c r="E7" s="107"/>
      <c r="F7" s="107"/>
      <c r="G7" s="107"/>
      <c r="I7" s="107" t="s">
        <v>2</v>
      </c>
      <c r="J7" s="107"/>
      <c r="K7" s="107"/>
      <c r="L7" s="107"/>
      <c r="M7" s="107"/>
      <c r="N7" s="107"/>
      <c r="O7" s="107"/>
      <c r="Q7" s="107" t="str">
        <f>سهام!Q6</f>
        <v>1404/02/31</v>
      </c>
      <c r="R7" s="107"/>
      <c r="S7" s="107"/>
      <c r="T7" s="107"/>
      <c r="U7" s="107"/>
      <c r="V7" s="107"/>
      <c r="W7" s="107"/>
      <c r="X7" s="107"/>
      <c r="Y7" s="107"/>
    </row>
    <row r="8" spans="1:25" ht="21" x14ac:dyDescent="0.45">
      <c r="A8" s="106" t="s">
        <v>16</v>
      </c>
      <c r="C8" s="114" t="s">
        <v>17</v>
      </c>
      <c r="D8" s="59"/>
      <c r="E8" s="114" t="s">
        <v>7</v>
      </c>
      <c r="F8" s="59"/>
      <c r="G8" s="114" t="s">
        <v>8</v>
      </c>
      <c r="I8" s="116" t="s">
        <v>174</v>
      </c>
      <c r="J8" s="116"/>
      <c r="K8" s="116"/>
      <c r="L8" s="59"/>
      <c r="M8" s="116" t="s">
        <v>175</v>
      </c>
      <c r="N8" s="116"/>
      <c r="O8" s="116"/>
      <c r="Q8" s="114" t="s">
        <v>6</v>
      </c>
      <c r="R8" s="59"/>
      <c r="S8" s="117" t="s">
        <v>18</v>
      </c>
      <c r="T8" s="59"/>
      <c r="U8" s="114" t="s">
        <v>7</v>
      </c>
      <c r="V8" s="59"/>
      <c r="W8" s="114" t="s">
        <v>8</v>
      </c>
      <c r="X8" s="59"/>
      <c r="Y8" s="143" t="s">
        <v>146</v>
      </c>
    </row>
    <row r="9" spans="1:25" ht="21" x14ac:dyDescent="0.45">
      <c r="A9" s="107"/>
      <c r="C9" s="107"/>
      <c r="E9" s="107"/>
      <c r="G9" s="107"/>
      <c r="I9" s="32" t="s">
        <v>6</v>
      </c>
      <c r="J9" s="59"/>
      <c r="K9" s="32" t="s">
        <v>7</v>
      </c>
      <c r="M9" s="32" t="s">
        <v>6</v>
      </c>
      <c r="N9" s="59"/>
      <c r="O9" s="32" t="s">
        <v>176</v>
      </c>
      <c r="Q9" s="107"/>
      <c r="S9" s="118"/>
      <c r="U9" s="107"/>
      <c r="W9" s="107"/>
      <c r="Y9" s="144"/>
    </row>
    <row r="10" spans="1:25" ht="21" x14ac:dyDescent="0.45">
      <c r="A10" s="20"/>
      <c r="C10" s="20"/>
      <c r="E10" s="54" t="s">
        <v>148</v>
      </c>
      <c r="G10" s="54" t="s">
        <v>148</v>
      </c>
      <c r="I10" s="20"/>
      <c r="J10" s="60"/>
      <c r="K10" s="54" t="s">
        <v>148</v>
      </c>
      <c r="M10" s="20"/>
      <c r="N10" s="60"/>
      <c r="O10" s="54" t="s">
        <v>148</v>
      </c>
      <c r="Q10" s="20"/>
      <c r="S10" s="54" t="s">
        <v>148</v>
      </c>
      <c r="U10" s="54" t="s">
        <v>148</v>
      </c>
      <c r="W10" s="54" t="s">
        <v>148</v>
      </c>
      <c r="Y10" s="145"/>
    </row>
    <row r="11" spans="1:25" s="29" customFormat="1" x14ac:dyDescent="0.45">
      <c r="A11" s="1" t="s">
        <v>20</v>
      </c>
      <c r="C11" s="88">
        <v>18646775</v>
      </c>
      <c r="D11" s="88"/>
      <c r="E11" s="88">
        <v>412625347009</v>
      </c>
      <c r="F11" s="88"/>
      <c r="G11" s="88">
        <v>463859278256.21997</v>
      </c>
      <c r="H11" s="60"/>
      <c r="I11" s="54">
        <v>0</v>
      </c>
      <c r="J11" s="68"/>
      <c r="K11" s="54">
        <v>0</v>
      </c>
      <c r="L11" s="60"/>
      <c r="M11" s="54">
        <v>0</v>
      </c>
      <c r="N11" s="68"/>
      <c r="O11" s="14">
        <v>0</v>
      </c>
      <c r="P11" s="60"/>
      <c r="Q11" s="54">
        <v>18646775</v>
      </c>
      <c r="R11" s="68"/>
      <c r="S11" s="54">
        <v>26551</v>
      </c>
      <c r="T11" s="68"/>
      <c r="U11" s="54">
        <v>412625347009</v>
      </c>
      <c r="V11" s="68"/>
      <c r="W11" s="54">
        <v>494496414397.37</v>
      </c>
      <c r="X11" s="68"/>
      <c r="Y11" s="135">
        <v>9.5167435830664886E-3</v>
      </c>
    </row>
    <row r="12" spans="1:25" x14ac:dyDescent="0.45">
      <c r="A12" s="1" t="s">
        <v>19</v>
      </c>
      <c r="C12" s="88">
        <v>758126</v>
      </c>
      <c r="D12" s="88"/>
      <c r="E12" s="88">
        <v>270519617091</v>
      </c>
      <c r="F12" s="89"/>
      <c r="G12" s="88">
        <v>321601337824.01599</v>
      </c>
      <c r="I12" s="54">
        <v>0</v>
      </c>
      <c r="J12" s="68"/>
      <c r="K12" s="54">
        <v>0</v>
      </c>
      <c r="M12" s="11">
        <v>0</v>
      </c>
      <c r="O12" s="11">
        <v>0</v>
      </c>
      <c r="Q12" s="54">
        <v>758126</v>
      </c>
      <c r="R12" s="34"/>
      <c r="S12" s="54">
        <v>449770</v>
      </c>
      <c r="T12" s="34"/>
      <c r="U12" s="54">
        <v>270519617091</v>
      </c>
      <c r="V12" s="34"/>
      <c r="W12" s="54">
        <v>340577414501.914</v>
      </c>
      <c r="X12" s="34"/>
      <c r="Y12" s="135">
        <v>6.554522600428595E-3</v>
      </c>
    </row>
    <row r="13" spans="1:25" x14ac:dyDescent="0.45">
      <c r="A13" s="1" t="s">
        <v>126</v>
      </c>
      <c r="C13" s="88">
        <v>6050000</v>
      </c>
      <c r="D13" s="88"/>
      <c r="E13" s="88">
        <v>99940496613</v>
      </c>
      <c r="F13" s="89"/>
      <c r="G13" s="88">
        <v>115538634750</v>
      </c>
      <c r="I13" s="54">
        <v>0</v>
      </c>
      <c r="J13" s="68"/>
      <c r="K13" s="54">
        <v>0</v>
      </c>
      <c r="M13" s="11">
        <v>0</v>
      </c>
      <c r="O13" s="11">
        <v>0</v>
      </c>
      <c r="Q13" s="54">
        <v>6050000</v>
      </c>
      <c r="R13" s="34"/>
      <c r="S13" s="54">
        <v>19700</v>
      </c>
      <c r="T13" s="34"/>
      <c r="U13" s="54">
        <v>99940496613</v>
      </c>
      <c r="V13" s="34"/>
      <c r="W13" s="54">
        <v>119043467812.5</v>
      </c>
      <c r="X13" s="34"/>
      <c r="Y13" s="135">
        <v>2.291030077116403E-3</v>
      </c>
    </row>
    <row r="14" spans="1:25" x14ac:dyDescent="0.45">
      <c r="A14" s="1" t="s">
        <v>117</v>
      </c>
      <c r="C14" s="89">
        <v>4710000</v>
      </c>
      <c r="D14" s="89"/>
      <c r="E14" s="89">
        <v>96184113372</v>
      </c>
      <c r="F14" s="89"/>
      <c r="G14" s="89">
        <v>95043132095.625</v>
      </c>
      <c r="I14" s="54">
        <v>0</v>
      </c>
      <c r="J14" s="68"/>
      <c r="K14" s="54">
        <v>0</v>
      </c>
      <c r="M14" s="11">
        <v>0</v>
      </c>
      <c r="N14" s="34"/>
      <c r="O14" s="11">
        <v>0</v>
      </c>
      <c r="Q14" s="54">
        <v>4710000</v>
      </c>
      <c r="R14" s="34"/>
      <c r="S14" s="54">
        <v>21236</v>
      </c>
      <c r="T14" s="34"/>
      <c r="U14" s="54">
        <v>96184113372</v>
      </c>
      <c r="V14" s="34"/>
      <c r="W14" s="54">
        <v>99902784397.5</v>
      </c>
      <c r="X14" s="34"/>
      <c r="Y14" s="135">
        <v>1.9226614282007212E-3</v>
      </c>
    </row>
    <row r="15" spans="1:25" x14ac:dyDescent="0.45">
      <c r="A15" s="94" t="s">
        <v>167</v>
      </c>
      <c r="C15" s="88">
        <v>3541990</v>
      </c>
      <c r="D15" s="88"/>
      <c r="E15" s="90">
        <v>49999991786</v>
      </c>
      <c r="F15" s="89"/>
      <c r="G15" s="90">
        <v>52889869108.781303</v>
      </c>
      <c r="I15" s="54">
        <v>0</v>
      </c>
      <c r="J15" s="68"/>
      <c r="K15" s="54">
        <v>0</v>
      </c>
      <c r="M15" s="11">
        <v>0</v>
      </c>
      <c r="O15" s="11">
        <v>0</v>
      </c>
      <c r="Q15" s="54">
        <v>3541990</v>
      </c>
      <c r="R15" s="34"/>
      <c r="S15" s="54">
        <v>15350</v>
      </c>
      <c r="T15" s="34"/>
      <c r="U15" s="54">
        <v>49999991786</v>
      </c>
      <c r="V15" s="34"/>
      <c r="W15" s="54">
        <v>54304982663.531303</v>
      </c>
      <c r="X15" s="34"/>
      <c r="Y15" s="135">
        <v>1.0451169720239878E-3</v>
      </c>
    </row>
    <row r="16" spans="1:25" ht="21" x14ac:dyDescent="0.45">
      <c r="A16" s="38" t="s">
        <v>178</v>
      </c>
      <c r="C16" s="14"/>
      <c r="D16" s="60"/>
      <c r="E16" s="41">
        <f>SUM(E11:E15)</f>
        <v>929269565871</v>
      </c>
      <c r="G16" s="41">
        <f>SUM(G11:G15)</f>
        <v>1048932252034.6422</v>
      </c>
      <c r="I16" s="14"/>
      <c r="K16" s="104">
        <f>SUM(K11:K15)</f>
        <v>0</v>
      </c>
      <c r="M16" s="14"/>
      <c r="O16" s="41">
        <f>SUM(O11:O15)</f>
        <v>0</v>
      </c>
      <c r="Q16" s="54"/>
      <c r="R16" s="34"/>
      <c r="S16" s="54"/>
      <c r="T16" s="34"/>
      <c r="U16" s="95">
        <f>SUM(U11:U15)</f>
        <v>929269565871</v>
      </c>
      <c r="V16" s="34"/>
      <c r="W16" s="95">
        <f>SUM(W11:W15)</f>
        <v>1108325063772.8152</v>
      </c>
      <c r="X16" s="34"/>
      <c r="Y16" s="136">
        <f>SUM(Y11:Y15)</f>
        <v>2.1330074660836196E-2</v>
      </c>
    </row>
  </sheetData>
  <sortState xmlns:xlrd2="http://schemas.microsoft.com/office/spreadsheetml/2017/richdata2" ref="A11:Y15">
    <sortCondition descending="1" ref="W11:W15"/>
  </sortState>
  <mergeCells count="18">
    <mergeCell ref="A1:Y1"/>
    <mergeCell ref="A2:Y2"/>
    <mergeCell ref="A3:Y3"/>
    <mergeCell ref="I7:O7"/>
    <mergeCell ref="Q7:Y7"/>
    <mergeCell ref="G8:G9"/>
    <mergeCell ref="E8:E9"/>
    <mergeCell ref="C7:G7"/>
    <mergeCell ref="A5:Y5"/>
    <mergeCell ref="I8:K8"/>
    <mergeCell ref="M8:O8"/>
    <mergeCell ref="Y8:Y9"/>
    <mergeCell ref="W8:W9"/>
    <mergeCell ref="U8:U9"/>
    <mergeCell ref="S8:S9"/>
    <mergeCell ref="Q8:Q9"/>
    <mergeCell ref="C8:C9"/>
    <mergeCell ref="A8:A9"/>
  </mergeCells>
  <pageMargins left="0.39" right="0.39" top="0.39" bottom="0.39" header="0" footer="0"/>
  <pageSetup paperSize="9" scale="56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39997558519241921"/>
  </sheetPr>
  <dimension ref="A1:N10"/>
  <sheetViews>
    <sheetView rightToLeft="1" view="pageBreakPreview" zoomScale="115" zoomScaleNormal="100" zoomScaleSheetLayoutView="115" workbookViewId="0">
      <selection sqref="A1:K1"/>
    </sheetView>
  </sheetViews>
  <sheetFormatPr defaultRowHeight="18.75" x14ac:dyDescent="0.45"/>
  <cols>
    <col min="1" max="1" width="26" style="5" customWidth="1"/>
    <col min="2" max="2" width="0.85546875" style="5" customWidth="1"/>
    <col min="3" max="3" width="25.5703125" style="58" bestFit="1" customWidth="1"/>
    <col min="4" max="4" width="0.85546875" style="58" customWidth="1"/>
    <col min="5" max="5" width="25.85546875" style="58" bestFit="1" customWidth="1"/>
    <col min="6" max="6" width="0.85546875" style="58" customWidth="1"/>
    <col min="7" max="7" width="24.7109375" style="58" bestFit="1" customWidth="1"/>
    <col min="8" max="8" width="0.85546875" style="58" customWidth="1"/>
    <col min="9" max="9" width="25.28515625" style="58" bestFit="1" customWidth="1"/>
    <col min="10" max="10" width="0.85546875" style="58" customWidth="1"/>
    <col min="11" max="11" width="11.140625" style="58" customWidth="1"/>
    <col min="12" max="12" width="1.42578125" style="58" customWidth="1"/>
    <col min="13" max="13" width="12.42578125" style="58" bestFit="1" customWidth="1"/>
    <col min="14" max="14" width="9.140625" style="58"/>
    <col min="15" max="16384" width="9.140625" style="5"/>
  </cols>
  <sheetData>
    <row r="1" spans="1:14" ht="21" x14ac:dyDescent="0.45">
      <c r="A1" s="119" t="s">
        <v>0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</row>
    <row r="2" spans="1:14" ht="21" x14ac:dyDescent="0.45">
      <c r="A2" s="119" t="s">
        <v>1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</row>
    <row r="3" spans="1:14" ht="21" x14ac:dyDescent="0.45">
      <c r="A3" s="119" t="s">
        <v>137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</row>
    <row r="5" spans="1:14" ht="21" x14ac:dyDescent="0.45">
      <c r="A5" s="121" t="s">
        <v>159</v>
      </c>
      <c r="B5" s="121"/>
      <c r="C5" s="121"/>
      <c r="D5" s="121"/>
      <c r="E5" s="121"/>
      <c r="F5" s="121"/>
      <c r="G5" s="121"/>
      <c r="H5" s="121"/>
      <c r="I5" s="121"/>
      <c r="J5" s="121"/>
      <c r="K5" s="121"/>
    </row>
    <row r="6" spans="1:14" ht="21" x14ac:dyDescent="0.45">
      <c r="C6" s="48" t="s">
        <v>135</v>
      </c>
      <c r="D6" s="60"/>
      <c r="E6" s="120" t="s">
        <v>2</v>
      </c>
      <c r="F6" s="120"/>
      <c r="G6" s="120"/>
      <c r="H6" s="60"/>
      <c r="I6" s="120" t="s">
        <v>138</v>
      </c>
      <c r="J6" s="120"/>
      <c r="K6" s="120"/>
    </row>
    <row r="7" spans="1:14" ht="36.75" customHeight="1" x14ac:dyDescent="0.45">
      <c r="A7" s="46" t="s">
        <v>92</v>
      </c>
      <c r="B7" s="47"/>
      <c r="C7" s="48" t="s">
        <v>51</v>
      </c>
      <c r="D7" s="47"/>
      <c r="E7" s="48" t="s">
        <v>52</v>
      </c>
      <c r="F7" s="47"/>
      <c r="G7" s="48" t="s">
        <v>53</v>
      </c>
      <c r="H7" s="47"/>
      <c r="I7" s="48" t="s">
        <v>51</v>
      </c>
      <c r="J7" s="47"/>
      <c r="K7" s="49" t="s">
        <v>146</v>
      </c>
    </row>
    <row r="8" spans="1:14" ht="18.75" customHeight="1" x14ac:dyDescent="0.45">
      <c r="C8" s="54" t="s">
        <v>148</v>
      </c>
      <c r="E8" s="54" t="s">
        <v>148</v>
      </c>
      <c r="G8" s="54" t="s">
        <v>148</v>
      </c>
      <c r="I8" s="54" t="s">
        <v>148</v>
      </c>
    </row>
    <row r="9" spans="1:14" ht="21.75" customHeight="1" x14ac:dyDescent="0.45">
      <c r="A9" s="96" t="s">
        <v>144</v>
      </c>
      <c r="C9" s="35">
        <v>12635820971585</v>
      </c>
      <c r="D9" s="35"/>
      <c r="E9" s="35">
        <v>37836466544071</v>
      </c>
      <c r="F9" s="35"/>
      <c r="G9" s="35">
        <v>-30304616538161</v>
      </c>
      <c r="H9" s="35"/>
      <c r="I9" s="35">
        <v>20167670977495</v>
      </c>
      <c r="J9" s="35"/>
      <c r="K9" s="133">
        <v>0.38809999999999989</v>
      </c>
    </row>
    <row r="10" spans="1:14" s="50" customFormat="1" ht="21" x14ac:dyDescent="0.55000000000000004">
      <c r="A10" s="38" t="s">
        <v>178</v>
      </c>
      <c r="C10" s="104">
        <f>SUM(C9)</f>
        <v>12635820971585</v>
      </c>
      <c r="D10" s="51"/>
      <c r="E10" s="104">
        <f>SUM(E9)</f>
        <v>37836466544071</v>
      </c>
      <c r="F10" s="51"/>
      <c r="G10" s="104">
        <f>SUM(G9)</f>
        <v>-30304616538161</v>
      </c>
      <c r="H10" s="51"/>
      <c r="I10" s="104">
        <f>SUM(I9)</f>
        <v>20167670977495</v>
      </c>
      <c r="J10" s="51"/>
      <c r="K10" s="134">
        <f>SUM(K9)</f>
        <v>0.38809999999999989</v>
      </c>
      <c r="L10" s="47"/>
      <c r="M10" s="47"/>
      <c r="N10" s="47"/>
    </row>
  </sheetData>
  <sortState xmlns:xlrd2="http://schemas.microsoft.com/office/spreadsheetml/2017/richdata2" ref="A9:K9">
    <sortCondition descending="1" ref="I9"/>
  </sortState>
  <mergeCells count="6">
    <mergeCell ref="A1:K1"/>
    <mergeCell ref="I6:K6"/>
    <mergeCell ref="A5:K5"/>
    <mergeCell ref="E6:G6"/>
    <mergeCell ref="A3:K3"/>
    <mergeCell ref="A2:K2"/>
  </mergeCells>
  <pageMargins left="0.7" right="0.7" top="0.75" bottom="0.75" header="0.3" footer="0.3"/>
  <pageSetup scale="6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39997558519241921"/>
    <pageSetUpPr fitToPage="1"/>
  </sheetPr>
  <dimension ref="A1:AK26"/>
  <sheetViews>
    <sheetView rightToLeft="1" view="pageBreakPreview" zoomScale="70" zoomScaleNormal="100" zoomScaleSheetLayoutView="70" workbookViewId="0">
      <selection sqref="A1:AK1"/>
    </sheetView>
  </sheetViews>
  <sheetFormatPr defaultRowHeight="18.75" x14ac:dyDescent="0.45"/>
  <cols>
    <col min="1" max="1" width="30.140625" style="5" bestFit="1" customWidth="1"/>
    <col min="2" max="2" width="0.85546875" style="5" customWidth="1"/>
    <col min="3" max="3" width="10.5703125" style="6" customWidth="1"/>
    <col min="4" max="4" width="0.85546875" style="6" customWidth="1"/>
    <col min="5" max="5" width="14.7109375" style="6" customWidth="1"/>
    <col min="6" max="6" width="0.85546875" style="6" customWidth="1"/>
    <col min="7" max="7" width="14.7109375" style="6" bestFit="1" customWidth="1"/>
    <col min="8" max="8" width="0.85546875" style="6" customWidth="1"/>
    <col min="9" max="9" width="12.85546875" style="6" customWidth="1"/>
    <col min="10" max="10" width="0.85546875" style="5" customWidth="1"/>
    <col min="11" max="11" width="12.28515625" style="6" customWidth="1"/>
    <col min="12" max="12" width="0.85546875" style="6" customWidth="1"/>
    <col min="13" max="13" width="12" style="6" customWidth="1"/>
    <col min="14" max="14" width="0.85546875" style="6" customWidth="1"/>
    <col min="15" max="15" width="16.28515625" style="6" bestFit="1" customWidth="1"/>
    <col min="16" max="16" width="0.85546875" style="6" customWidth="1"/>
    <col min="17" max="17" width="23.5703125" style="6" bestFit="1" customWidth="1"/>
    <col min="18" max="18" width="0.85546875" style="6" customWidth="1"/>
    <col min="19" max="19" width="23.5703125" style="6" bestFit="1" customWidth="1"/>
    <col min="20" max="20" width="0.85546875" style="6" customWidth="1"/>
    <col min="21" max="21" width="13.42578125" style="6" customWidth="1"/>
    <col min="22" max="22" width="0.85546875" style="6" customWidth="1"/>
    <col min="23" max="23" width="20" style="6" customWidth="1"/>
    <col min="24" max="24" width="0.85546875" style="6" customWidth="1"/>
    <col min="25" max="25" width="13.42578125" style="6" customWidth="1"/>
    <col min="26" max="26" width="0.85546875" style="6" customWidth="1"/>
    <col min="27" max="27" width="20" style="6" customWidth="1"/>
    <col min="28" max="28" width="0.85546875" style="6" customWidth="1"/>
    <col min="29" max="29" width="16.28515625" style="6" bestFit="1" customWidth="1"/>
    <col min="30" max="30" width="0.85546875" style="6" customWidth="1"/>
    <col min="31" max="31" width="15.140625" style="6" customWidth="1"/>
    <col min="32" max="32" width="0.85546875" style="6" customWidth="1"/>
    <col min="33" max="33" width="23.85546875" style="6" bestFit="1" customWidth="1"/>
    <col min="34" max="34" width="0.85546875" style="6" customWidth="1"/>
    <col min="35" max="35" width="23.85546875" style="6" bestFit="1" customWidth="1"/>
    <col min="36" max="36" width="0.85546875" style="6" customWidth="1"/>
    <col min="37" max="37" width="16.140625" style="148" bestFit="1" customWidth="1"/>
    <col min="38" max="38" width="0.28515625" style="5" customWidth="1"/>
    <col min="39" max="16384" width="9.140625" style="5"/>
  </cols>
  <sheetData>
    <row r="1" spans="1:37" ht="21" x14ac:dyDescent="0.45">
      <c r="A1" s="110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110"/>
      <c r="AJ1" s="110"/>
      <c r="AK1" s="110"/>
    </row>
    <row r="2" spans="1:37" ht="21" x14ac:dyDescent="0.45">
      <c r="A2" s="110" t="s">
        <v>1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10"/>
      <c r="AJ2" s="110"/>
      <c r="AK2" s="110"/>
    </row>
    <row r="3" spans="1:37" ht="21" x14ac:dyDescent="0.45">
      <c r="A3" s="110" t="str">
        <f>'صورت وضعیت'!B12</f>
        <v>برای ماه منتهی به 1404/02/31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</row>
    <row r="4" spans="1:37" ht="21" x14ac:dyDescent="0.45">
      <c r="A4" s="115" t="s">
        <v>96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</row>
    <row r="5" spans="1:37" ht="21" x14ac:dyDescent="0.45">
      <c r="A5" s="45"/>
      <c r="B5" s="45"/>
      <c r="C5" s="86"/>
      <c r="D5" s="86"/>
      <c r="E5" s="86"/>
      <c r="F5" s="86"/>
      <c r="G5" s="86"/>
      <c r="H5" s="86"/>
      <c r="I5" s="86"/>
      <c r="J5" s="45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142"/>
    </row>
    <row r="6" spans="1:37" ht="21" x14ac:dyDescent="0.45">
      <c r="A6" s="106"/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7" t="str">
        <f>سهام!C6</f>
        <v>1404/01/31</v>
      </c>
      <c r="P6" s="107"/>
      <c r="Q6" s="107"/>
      <c r="R6" s="107"/>
      <c r="S6" s="107"/>
      <c r="U6" s="107" t="s">
        <v>2</v>
      </c>
      <c r="V6" s="107"/>
      <c r="W6" s="107"/>
      <c r="X6" s="107"/>
      <c r="Y6" s="107"/>
      <c r="Z6" s="107"/>
      <c r="AA6" s="107"/>
      <c r="AC6" s="107" t="str">
        <f>سهام!Q6</f>
        <v>1404/02/31</v>
      </c>
      <c r="AD6" s="107"/>
      <c r="AE6" s="107"/>
      <c r="AF6" s="107"/>
      <c r="AG6" s="107"/>
      <c r="AH6" s="107"/>
      <c r="AI6" s="107"/>
      <c r="AJ6" s="107"/>
      <c r="AK6" s="107"/>
    </row>
    <row r="7" spans="1:37" ht="21" customHeight="1" x14ac:dyDescent="0.45">
      <c r="A7" s="122" t="s">
        <v>21</v>
      </c>
      <c r="B7" s="122"/>
      <c r="C7" s="117" t="s">
        <v>22</v>
      </c>
      <c r="D7" s="24"/>
      <c r="E7" s="117" t="s">
        <v>23</v>
      </c>
      <c r="F7" s="24"/>
      <c r="G7" s="114" t="s">
        <v>24</v>
      </c>
      <c r="H7" s="24"/>
      <c r="I7" s="114" t="s">
        <v>25</v>
      </c>
      <c r="J7" s="12"/>
      <c r="K7" s="114" t="s">
        <v>26</v>
      </c>
      <c r="L7" s="24"/>
      <c r="M7" s="114" t="s">
        <v>14</v>
      </c>
      <c r="N7" s="24"/>
      <c r="O7" s="114" t="s">
        <v>6</v>
      </c>
      <c r="P7" s="24"/>
      <c r="Q7" s="114" t="s">
        <v>7</v>
      </c>
      <c r="R7" s="24"/>
      <c r="S7" s="114" t="s">
        <v>8</v>
      </c>
      <c r="U7" s="116" t="s">
        <v>3</v>
      </c>
      <c r="V7" s="116"/>
      <c r="W7" s="116"/>
      <c r="X7" s="24"/>
      <c r="Y7" s="116" t="s">
        <v>4</v>
      </c>
      <c r="Z7" s="116"/>
      <c r="AA7" s="116"/>
      <c r="AC7" s="114" t="s">
        <v>6</v>
      </c>
      <c r="AD7" s="24"/>
      <c r="AE7" s="114" t="s">
        <v>10</v>
      </c>
      <c r="AF7" s="24"/>
      <c r="AG7" s="114" t="s">
        <v>7</v>
      </c>
      <c r="AH7" s="24"/>
      <c r="AI7" s="117" t="s">
        <v>8</v>
      </c>
      <c r="AJ7" s="24"/>
      <c r="AK7" s="143" t="s">
        <v>146</v>
      </c>
    </row>
    <row r="8" spans="1:37" ht="21" x14ac:dyDescent="0.45">
      <c r="A8" s="122"/>
      <c r="B8" s="122"/>
      <c r="C8" s="118"/>
      <c r="E8" s="118"/>
      <c r="G8" s="107"/>
      <c r="I8" s="107"/>
      <c r="K8" s="107"/>
      <c r="M8" s="107"/>
      <c r="O8" s="107"/>
      <c r="Q8" s="107"/>
      <c r="S8" s="107"/>
      <c r="U8" s="32" t="s">
        <v>6</v>
      </c>
      <c r="V8" s="24"/>
      <c r="W8" s="32" t="s">
        <v>7</v>
      </c>
      <c r="Y8" s="32" t="s">
        <v>6</v>
      </c>
      <c r="Z8" s="24"/>
      <c r="AA8" s="32" t="s">
        <v>9</v>
      </c>
      <c r="AC8" s="107"/>
      <c r="AE8" s="107"/>
      <c r="AG8" s="107"/>
      <c r="AI8" s="118"/>
      <c r="AK8" s="144"/>
    </row>
    <row r="9" spans="1:37" ht="21" x14ac:dyDescent="0.45">
      <c r="A9" s="74"/>
      <c r="B9" s="74"/>
      <c r="C9" s="53"/>
      <c r="E9" s="53"/>
      <c r="G9" s="20"/>
      <c r="I9" s="20"/>
      <c r="K9" s="20"/>
      <c r="M9" s="20"/>
      <c r="O9" s="20"/>
      <c r="Q9" s="61" t="s">
        <v>148</v>
      </c>
      <c r="S9" s="61" t="s">
        <v>148</v>
      </c>
      <c r="U9" s="63"/>
      <c r="V9" s="25"/>
      <c r="W9" s="61" t="s">
        <v>148</v>
      </c>
      <c r="Y9" s="20"/>
      <c r="Z9" s="25"/>
      <c r="AA9" s="61" t="s">
        <v>148</v>
      </c>
      <c r="AC9" s="20"/>
      <c r="AE9" s="61" t="s">
        <v>148</v>
      </c>
      <c r="AG9" s="61" t="s">
        <v>148</v>
      </c>
      <c r="AI9" s="61" t="s">
        <v>148</v>
      </c>
      <c r="AK9" s="145"/>
    </row>
    <row r="10" spans="1:37" x14ac:dyDescent="0.45">
      <c r="A10" s="1" t="s">
        <v>110</v>
      </c>
      <c r="B10" s="29"/>
      <c r="C10" s="2" t="s">
        <v>27</v>
      </c>
      <c r="D10" s="25"/>
      <c r="E10" s="2" t="s">
        <v>27</v>
      </c>
      <c r="F10" s="25"/>
      <c r="G10" s="2" t="s">
        <v>112</v>
      </c>
      <c r="H10" s="25"/>
      <c r="I10" s="2" t="s">
        <v>113</v>
      </c>
      <c r="J10" s="29"/>
      <c r="K10" s="10">
        <v>18</v>
      </c>
      <c r="L10" s="87"/>
      <c r="M10" s="10">
        <v>18</v>
      </c>
      <c r="N10" s="25"/>
      <c r="O10" s="10">
        <v>4302000</v>
      </c>
      <c r="P10" s="87"/>
      <c r="Q10" s="10">
        <v>3650468775951</v>
      </c>
      <c r="R10" s="87"/>
      <c r="S10" s="10">
        <v>4045297656881</v>
      </c>
      <c r="T10" s="87"/>
      <c r="U10" s="10">
        <v>0</v>
      </c>
      <c r="V10" s="87"/>
      <c r="W10" s="10">
        <v>0</v>
      </c>
      <c r="X10" s="87"/>
      <c r="Y10" s="10">
        <v>0</v>
      </c>
      <c r="Z10" s="87"/>
      <c r="AA10" s="10">
        <v>0</v>
      </c>
      <c r="AB10" s="87"/>
      <c r="AC10" s="10">
        <v>4302000</v>
      </c>
      <c r="AD10" s="87"/>
      <c r="AE10" s="10">
        <v>907000</v>
      </c>
      <c r="AF10" s="87"/>
      <c r="AG10" s="10">
        <v>3650468775951</v>
      </c>
      <c r="AH10" s="64"/>
      <c r="AI10" s="9">
        <v>3901206778087</v>
      </c>
      <c r="AJ10" s="64"/>
      <c r="AK10" s="146">
        <v>7.5079987418756919E-2</v>
      </c>
    </row>
    <row r="11" spans="1:37" x14ac:dyDescent="0.45">
      <c r="A11" s="1" t="s">
        <v>102</v>
      </c>
      <c r="B11" s="29"/>
      <c r="C11" s="2" t="s">
        <v>27</v>
      </c>
      <c r="D11" s="25"/>
      <c r="E11" s="2" t="s">
        <v>27</v>
      </c>
      <c r="F11" s="25"/>
      <c r="G11" s="2" t="s">
        <v>106</v>
      </c>
      <c r="H11" s="25"/>
      <c r="I11" s="2" t="s">
        <v>107</v>
      </c>
      <c r="J11" s="29"/>
      <c r="K11" s="10">
        <v>23</v>
      </c>
      <c r="L11" s="87"/>
      <c r="M11" s="10">
        <v>23</v>
      </c>
      <c r="N11" s="25"/>
      <c r="O11" s="10">
        <v>3528000</v>
      </c>
      <c r="P11" s="87"/>
      <c r="Q11" s="10">
        <v>3199976493180</v>
      </c>
      <c r="R11" s="87"/>
      <c r="S11" s="10">
        <v>3237764248845</v>
      </c>
      <c r="T11" s="87"/>
      <c r="U11" s="10">
        <v>0</v>
      </c>
      <c r="V11" s="87"/>
      <c r="W11" s="10">
        <v>0</v>
      </c>
      <c r="X11" s="87"/>
      <c r="Y11" s="10">
        <v>0</v>
      </c>
      <c r="Z11" s="87"/>
      <c r="AA11" s="10">
        <v>0</v>
      </c>
      <c r="AB11" s="87"/>
      <c r="AC11" s="10">
        <v>3528000</v>
      </c>
      <c r="AD11" s="87"/>
      <c r="AE11" s="10">
        <v>914500</v>
      </c>
      <c r="AF11" s="87"/>
      <c r="AG11" s="10">
        <v>3199976493180</v>
      </c>
      <c r="AH11" s="64"/>
      <c r="AI11" s="9">
        <v>3225771222975</v>
      </c>
      <c r="AJ11" s="64"/>
      <c r="AK11" s="146">
        <v>6.208101149550245E-2</v>
      </c>
    </row>
    <row r="12" spans="1:37" x14ac:dyDescent="0.45">
      <c r="A12" s="17" t="s">
        <v>128</v>
      </c>
      <c r="C12" s="7" t="s">
        <v>27</v>
      </c>
      <c r="E12" s="7" t="s">
        <v>27</v>
      </c>
      <c r="G12" s="7" t="s">
        <v>130</v>
      </c>
      <c r="I12" s="7" t="s">
        <v>131</v>
      </c>
      <c r="K12" s="9">
        <v>23</v>
      </c>
      <c r="L12" s="64"/>
      <c r="M12" s="9">
        <v>23</v>
      </c>
      <c r="O12" s="9">
        <v>3000000</v>
      </c>
      <c r="P12" s="64"/>
      <c r="Q12" s="9">
        <v>3000000000000</v>
      </c>
      <c r="R12" s="64"/>
      <c r="S12" s="9">
        <v>2999456250000</v>
      </c>
      <c r="T12" s="64"/>
      <c r="U12" s="9">
        <v>0</v>
      </c>
      <c r="V12" s="64"/>
      <c r="W12" s="9">
        <v>0</v>
      </c>
      <c r="X12" s="64"/>
      <c r="Y12" s="9">
        <v>0</v>
      </c>
      <c r="Z12" s="35"/>
      <c r="AA12" s="35">
        <v>0</v>
      </c>
      <c r="AB12" s="64"/>
      <c r="AC12" s="9">
        <v>3000000</v>
      </c>
      <c r="AD12" s="64"/>
      <c r="AE12" s="9">
        <v>1000000</v>
      </c>
      <c r="AF12" s="64"/>
      <c r="AG12" s="9">
        <v>3000000000000</v>
      </c>
      <c r="AH12" s="64"/>
      <c r="AI12" s="9">
        <v>2999456250000</v>
      </c>
      <c r="AJ12" s="64"/>
      <c r="AK12" s="146">
        <v>5.772550657351741E-2</v>
      </c>
    </row>
    <row r="13" spans="1:37" x14ac:dyDescent="0.45">
      <c r="A13" s="1" t="s">
        <v>129</v>
      </c>
      <c r="C13" s="7" t="s">
        <v>27</v>
      </c>
      <c r="E13" s="7" t="s">
        <v>27</v>
      </c>
      <c r="G13" s="2" t="s">
        <v>143</v>
      </c>
      <c r="I13" s="7" t="s">
        <v>132</v>
      </c>
      <c r="K13" s="10">
        <v>23</v>
      </c>
      <c r="L13" s="64"/>
      <c r="M13" s="10">
        <v>23</v>
      </c>
      <c r="O13" s="9">
        <v>0</v>
      </c>
      <c r="P13" s="64"/>
      <c r="Q13" s="9">
        <v>0</v>
      </c>
      <c r="R13" s="64"/>
      <c r="S13" s="10">
        <v>0</v>
      </c>
      <c r="T13" s="64"/>
      <c r="U13" s="10">
        <v>2700000</v>
      </c>
      <c r="V13" s="64"/>
      <c r="W13" s="10">
        <v>2445126000000</v>
      </c>
      <c r="X13" s="64"/>
      <c r="Y13" s="9">
        <v>0</v>
      </c>
      <c r="Z13" s="64"/>
      <c r="AA13" s="9">
        <v>0</v>
      </c>
      <c r="AB13" s="64"/>
      <c r="AC13" s="9">
        <v>2700000</v>
      </c>
      <c r="AD13" s="64"/>
      <c r="AE13" s="9">
        <v>905580</v>
      </c>
      <c r="AF13" s="64"/>
      <c r="AG13" s="9">
        <v>2445126000000</v>
      </c>
      <c r="AH13" s="64"/>
      <c r="AI13" s="9">
        <v>2444622831787</v>
      </c>
      <c r="AJ13" s="64"/>
      <c r="AK13" s="146">
        <v>4.7047557818551689E-2</v>
      </c>
    </row>
    <row r="14" spans="1:37" x14ac:dyDescent="0.45">
      <c r="A14" s="17" t="s">
        <v>37</v>
      </c>
      <c r="C14" s="7" t="s">
        <v>27</v>
      </c>
      <c r="E14" s="7" t="s">
        <v>27</v>
      </c>
      <c r="G14" s="2" t="s">
        <v>38</v>
      </c>
      <c r="I14" s="7" t="s">
        <v>39</v>
      </c>
      <c r="K14" s="9">
        <v>20.5</v>
      </c>
      <c r="L14" s="64"/>
      <c r="M14" s="9">
        <v>20.5</v>
      </c>
      <c r="O14" s="9">
        <v>2100000</v>
      </c>
      <c r="P14" s="64"/>
      <c r="Q14" s="9">
        <v>2003959482000</v>
      </c>
      <c r="R14" s="64"/>
      <c r="S14" s="9">
        <v>2090171087812</v>
      </c>
      <c r="T14" s="64"/>
      <c r="U14" s="9">
        <v>0</v>
      </c>
      <c r="V14" s="64"/>
      <c r="W14" s="9">
        <v>0</v>
      </c>
      <c r="X14" s="64"/>
      <c r="Y14" s="9">
        <v>0</v>
      </c>
      <c r="Z14" s="64"/>
      <c r="AA14" s="9">
        <v>0</v>
      </c>
      <c r="AB14" s="64"/>
      <c r="AC14" s="9">
        <v>2100000</v>
      </c>
      <c r="AD14" s="64"/>
      <c r="AE14" s="9">
        <v>985850</v>
      </c>
      <c r="AF14" s="64"/>
      <c r="AG14" s="9">
        <v>2003959482000</v>
      </c>
      <c r="AH14" s="64"/>
      <c r="AI14" s="9">
        <v>2069909760843</v>
      </c>
      <c r="AJ14" s="64"/>
      <c r="AK14" s="146">
        <v>3.9836083458837067E-2</v>
      </c>
    </row>
    <row r="15" spans="1:37" x14ac:dyDescent="0.45">
      <c r="A15" s="17" t="s">
        <v>120</v>
      </c>
      <c r="C15" s="7" t="s">
        <v>27</v>
      </c>
      <c r="E15" s="7" t="s">
        <v>27</v>
      </c>
      <c r="G15" s="7" t="s">
        <v>124</v>
      </c>
      <c r="I15" s="7" t="s">
        <v>125</v>
      </c>
      <c r="K15" s="9">
        <v>18</v>
      </c>
      <c r="L15" s="64"/>
      <c r="M15" s="9">
        <v>18</v>
      </c>
      <c r="O15" s="9">
        <v>2650000</v>
      </c>
      <c r="P15" s="64"/>
      <c r="Q15" s="9">
        <v>2014365037500</v>
      </c>
      <c r="R15" s="64"/>
      <c r="S15" s="9">
        <v>2064240788531</v>
      </c>
      <c r="T15" s="64"/>
      <c r="U15" s="9">
        <v>0</v>
      </c>
      <c r="V15" s="64"/>
      <c r="W15" s="9">
        <v>0</v>
      </c>
      <c r="X15" s="64"/>
      <c r="Y15" s="9">
        <v>0</v>
      </c>
      <c r="Z15" s="64"/>
      <c r="AA15" s="9">
        <v>0</v>
      </c>
      <c r="AB15" s="64"/>
      <c r="AC15" s="9">
        <v>2650000</v>
      </c>
      <c r="AD15" s="64"/>
      <c r="AE15" s="9">
        <v>779100</v>
      </c>
      <c r="AF15" s="64"/>
      <c r="AG15" s="9">
        <v>2014365037500</v>
      </c>
      <c r="AH15" s="64"/>
      <c r="AI15" s="9">
        <v>2064240788531</v>
      </c>
      <c r="AJ15" s="64"/>
      <c r="AK15" s="146">
        <v>3.9726982251422738E-2</v>
      </c>
    </row>
    <row r="16" spans="1:37" x14ac:dyDescent="0.45">
      <c r="A16" s="17" t="s">
        <v>140</v>
      </c>
      <c r="C16" s="7" t="s">
        <v>27</v>
      </c>
      <c r="E16" s="7" t="s">
        <v>27</v>
      </c>
      <c r="G16" s="7" t="s">
        <v>141</v>
      </c>
      <c r="I16" s="7" t="s">
        <v>142</v>
      </c>
      <c r="K16" s="9">
        <v>23</v>
      </c>
      <c r="L16" s="64"/>
      <c r="M16" s="9">
        <v>23</v>
      </c>
      <c r="O16" s="9">
        <v>0</v>
      </c>
      <c r="P16" s="64"/>
      <c r="Q16" s="9">
        <v>0</v>
      </c>
      <c r="R16" s="64"/>
      <c r="S16" s="9">
        <v>0</v>
      </c>
      <c r="T16" s="64"/>
      <c r="U16" s="9">
        <v>2000000</v>
      </c>
      <c r="V16" s="64"/>
      <c r="W16" s="9">
        <v>2000000000000</v>
      </c>
      <c r="X16" s="64"/>
      <c r="Y16" s="9">
        <v>0</v>
      </c>
      <c r="Z16" s="64"/>
      <c r="AA16" s="9">
        <v>0</v>
      </c>
      <c r="AB16" s="64"/>
      <c r="AC16" s="9">
        <v>2000000</v>
      </c>
      <c r="AD16" s="64"/>
      <c r="AE16" s="9">
        <v>1000000</v>
      </c>
      <c r="AF16" s="64"/>
      <c r="AG16" s="9">
        <v>2000000000000</v>
      </c>
      <c r="AH16" s="64"/>
      <c r="AI16" s="9">
        <v>1999637500000</v>
      </c>
      <c r="AJ16" s="64"/>
      <c r="AK16" s="146">
        <v>3.8483671049011611E-2</v>
      </c>
    </row>
    <row r="17" spans="1:37" x14ac:dyDescent="0.45">
      <c r="A17" s="17" t="s">
        <v>109</v>
      </c>
      <c r="C17" s="7" t="s">
        <v>27</v>
      </c>
      <c r="E17" s="7" t="s">
        <v>27</v>
      </c>
      <c r="G17" s="7" t="s">
        <v>112</v>
      </c>
      <c r="I17" s="7" t="s">
        <v>113</v>
      </c>
      <c r="K17" s="9">
        <v>18</v>
      </c>
      <c r="L17" s="64"/>
      <c r="M17" s="9">
        <v>18</v>
      </c>
      <c r="O17" s="9">
        <v>1984800</v>
      </c>
      <c r="P17" s="64"/>
      <c r="Q17" s="9">
        <v>1684205233657</v>
      </c>
      <c r="R17" s="64"/>
      <c r="S17" s="9">
        <v>1683599112342</v>
      </c>
      <c r="T17" s="64"/>
      <c r="U17" s="9">
        <v>0</v>
      </c>
      <c r="V17" s="64"/>
      <c r="W17" s="9">
        <v>0</v>
      </c>
      <c r="X17" s="64"/>
      <c r="Y17" s="9">
        <v>0</v>
      </c>
      <c r="Z17" s="64"/>
      <c r="AA17" s="9">
        <v>0</v>
      </c>
      <c r="AB17" s="64"/>
      <c r="AC17" s="9">
        <v>1984800</v>
      </c>
      <c r="AD17" s="64"/>
      <c r="AE17" s="9">
        <v>848400</v>
      </c>
      <c r="AF17" s="64"/>
      <c r="AG17" s="9">
        <v>1684205233657</v>
      </c>
      <c r="AH17" s="64"/>
      <c r="AI17" s="9">
        <v>1683599112342</v>
      </c>
      <c r="AJ17" s="64"/>
      <c r="AK17" s="146">
        <v>3.2401409964444787E-2</v>
      </c>
    </row>
    <row r="18" spans="1:37" x14ac:dyDescent="0.45">
      <c r="A18" s="1" t="s">
        <v>97</v>
      </c>
      <c r="C18" s="7" t="s">
        <v>27</v>
      </c>
      <c r="E18" s="7" t="s">
        <v>27</v>
      </c>
      <c r="G18" s="2" t="s">
        <v>98</v>
      </c>
      <c r="I18" s="7" t="s">
        <v>99</v>
      </c>
      <c r="K18" s="10">
        <v>23</v>
      </c>
      <c r="L18" s="64"/>
      <c r="M18" s="10">
        <v>23</v>
      </c>
      <c r="O18" s="9">
        <v>1500000</v>
      </c>
      <c r="P18" s="64"/>
      <c r="Q18" s="9">
        <v>1500000000000</v>
      </c>
      <c r="R18" s="64"/>
      <c r="S18" s="10">
        <v>1499728125000</v>
      </c>
      <c r="T18" s="64"/>
      <c r="U18" s="10">
        <v>0</v>
      </c>
      <c r="V18" s="64"/>
      <c r="W18" s="10">
        <v>0</v>
      </c>
      <c r="X18" s="64"/>
      <c r="Y18" s="9">
        <v>0</v>
      </c>
      <c r="Z18" s="64"/>
      <c r="AA18" s="9">
        <v>0</v>
      </c>
      <c r="AB18" s="64"/>
      <c r="AC18" s="9">
        <v>1500000</v>
      </c>
      <c r="AD18" s="64"/>
      <c r="AE18" s="9">
        <v>1000000</v>
      </c>
      <c r="AF18" s="64"/>
      <c r="AG18" s="9">
        <v>1500000000000</v>
      </c>
      <c r="AH18" s="64"/>
      <c r="AI18" s="9">
        <v>1499728125000</v>
      </c>
      <c r="AJ18" s="64"/>
      <c r="AK18" s="146">
        <v>2.8862753286758705E-2</v>
      </c>
    </row>
    <row r="19" spans="1:37" x14ac:dyDescent="0.45">
      <c r="A19" s="17" t="s">
        <v>31</v>
      </c>
      <c r="C19" s="7" t="s">
        <v>27</v>
      </c>
      <c r="E19" s="7" t="s">
        <v>27</v>
      </c>
      <c r="G19" s="2" t="s">
        <v>32</v>
      </c>
      <c r="I19" s="7" t="s">
        <v>33</v>
      </c>
      <c r="K19" s="9">
        <v>23</v>
      </c>
      <c r="L19" s="64"/>
      <c r="M19" s="9">
        <v>23</v>
      </c>
      <c r="O19" s="9">
        <v>1500000</v>
      </c>
      <c r="P19" s="64"/>
      <c r="Q19" s="9">
        <v>1500160000000</v>
      </c>
      <c r="R19" s="64"/>
      <c r="S19" s="9">
        <v>1499728125000</v>
      </c>
      <c r="T19" s="64"/>
      <c r="U19" s="9">
        <v>0</v>
      </c>
      <c r="V19" s="64"/>
      <c r="W19" s="9">
        <v>0</v>
      </c>
      <c r="X19" s="64"/>
      <c r="Y19" s="9">
        <v>0</v>
      </c>
      <c r="Z19" s="64"/>
      <c r="AA19" s="9">
        <v>0</v>
      </c>
      <c r="AB19" s="64"/>
      <c r="AC19" s="9">
        <v>1500000</v>
      </c>
      <c r="AD19" s="64"/>
      <c r="AE19" s="9">
        <v>1000000</v>
      </c>
      <c r="AF19" s="64"/>
      <c r="AG19" s="9">
        <v>1500160000000</v>
      </c>
      <c r="AH19" s="64"/>
      <c r="AI19" s="9">
        <v>1499728125000</v>
      </c>
      <c r="AJ19" s="64"/>
      <c r="AK19" s="146">
        <v>2.8862753286758705E-2</v>
      </c>
    </row>
    <row r="20" spans="1:37" x14ac:dyDescent="0.45">
      <c r="A20" s="17" t="s">
        <v>100</v>
      </c>
      <c r="C20" s="7" t="s">
        <v>27</v>
      </c>
      <c r="E20" s="7" t="s">
        <v>27</v>
      </c>
      <c r="G20" s="7" t="s">
        <v>103</v>
      </c>
      <c r="I20" s="7" t="s">
        <v>104</v>
      </c>
      <c r="K20" s="9">
        <v>23</v>
      </c>
      <c r="L20" s="64"/>
      <c r="M20" s="9">
        <v>23</v>
      </c>
      <c r="O20" s="9">
        <v>1499971</v>
      </c>
      <c r="P20" s="64"/>
      <c r="Q20" s="9">
        <v>1500205374093</v>
      </c>
      <c r="R20" s="64"/>
      <c r="S20" s="9">
        <v>1499699130256</v>
      </c>
      <c r="T20" s="64"/>
      <c r="U20" s="9">
        <v>0</v>
      </c>
      <c r="V20" s="64"/>
      <c r="W20" s="9">
        <v>0</v>
      </c>
      <c r="X20" s="64"/>
      <c r="Y20" s="9">
        <v>0</v>
      </c>
      <c r="Z20" s="64"/>
      <c r="AA20" s="9">
        <v>0</v>
      </c>
      <c r="AB20" s="64"/>
      <c r="AC20" s="9">
        <v>1499971</v>
      </c>
      <c r="AD20" s="64"/>
      <c r="AE20" s="9">
        <v>1000000</v>
      </c>
      <c r="AF20" s="64"/>
      <c r="AG20" s="9">
        <v>1500205374093</v>
      </c>
      <c r="AH20" s="64"/>
      <c r="AI20" s="9">
        <v>1499699130256</v>
      </c>
      <c r="AJ20" s="64"/>
      <c r="AK20" s="146">
        <v>2.8862195273523683E-2</v>
      </c>
    </row>
    <row r="21" spans="1:37" x14ac:dyDescent="0.45">
      <c r="A21" s="17" t="s">
        <v>119</v>
      </c>
      <c r="C21" s="7" t="s">
        <v>27</v>
      </c>
      <c r="E21" s="7" t="s">
        <v>27</v>
      </c>
      <c r="G21" s="2" t="s">
        <v>122</v>
      </c>
      <c r="I21" s="7" t="s">
        <v>123</v>
      </c>
      <c r="K21" s="9">
        <v>23</v>
      </c>
      <c r="L21" s="64"/>
      <c r="M21" s="9">
        <v>23</v>
      </c>
      <c r="O21" s="9">
        <v>587642</v>
      </c>
      <c r="P21" s="64"/>
      <c r="Q21" s="9">
        <v>568593480422</v>
      </c>
      <c r="R21" s="64"/>
      <c r="S21" s="9">
        <v>570966989072</v>
      </c>
      <c r="T21" s="64"/>
      <c r="U21" s="9">
        <v>0</v>
      </c>
      <c r="V21" s="64"/>
      <c r="W21" s="9">
        <v>0</v>
      </c>
      <c r="X21" s="64"/>
      <c r="Y21" s="9">
        <v>0</v>
      </c>
      <c r="Z21" s="64"/>
      <c r="AA21" s="9">
        <v>0</v>
      </c>
      <c r="AB21" s="64"/>
      <c r="AC21" s="9">
        <v>587642</v>
      </c>
      <c r="AD21" s="64"/>
      <c r="AE21" s="9">
        <v>971800</v>
      </c>
      <c r="AF21" s="64"/>
      <c r="AG21" s="9">
        <v>568593480422</v>
      </c>
      <c r="AH21" s="64"/>
      <c r="AI21" s="9">
        <v>570966989072</v>
      </c>
      <c r="AJ21" s="64"/>
      <c r="AK21" s="146">
        <v>1.0988444549220273E-2</v>
      </c>
    </row>
    <row r="22" spans="1:37" x14ac:dyDescent="0.45">
      <c r="A22" s="17" t="s">
        <v>111</v>
      </c>
      <c r="C22" s="7" t="s">
        <v>27</v>
      </c>
      <c r="E22" s="7" t="s">
        <v>27</v>
      </c>
      <c r="G22" s="7" t="s">
        <v>112</v>
      </c>
      <c r="I22" s="7" t="s">
        <v>114</v>
      </c>
      <c r="K22" s="9">
        <v>18</v>
      </c>
      <c r="L22" s="64"/>
      <c r="M22" s="9">
        <v>18</v>
      </c>
      <c r="O22" s="9">
        <v>646000</v>
      </c>
      <c r="P22" s="64"/>
      <c r="Q22" s="9">
        <v>548164381035</v>
      </c>
      <c r="R22" s="64"/>
      <c r="S22" s="9">
        <v>547967062965</v>
      </c>
      <c r="T22" s="64"/>
      <c r="U22" s="9">
        <v>0</v>
      </c>
      <c r="V22" s="64"/>
      <c r="W22" s="9">
        <v>0</v>
      </c>
      <c r="X22" s="64"/>
      <c r="Y22" s="9">
        <v>0</v>
      </c>
      <c r="Z22" s="64"/>
      <c r="AA22" s="9">
        <v>0</v>
      </c>
      <c r="AB22" s="64"/>
      <c r="AC22" s="9">
        <v>646000</v>
      </c>
      <c r="AD22" s="64"/>
      <c r="AE22" s="9">
        <v>848400</v>
      </c>
      <c r="AF22" s="64"/>
      <c r="AG22" s="9">
        <v>548164381035</v>
      </c>
      <c r="AH22" s="64"/>
      <c r="AI22" s="9">
        <v>547967062965</v>
      </c>
      <c r="AJ22" s="64"/>
      <c r="AK22" s="146">
        <v>1.0545803525308008E-2</v>
      </c>
    </row>
    <row r="23" spans="1:37" x14ac:dyDescent="0.45">
      <c r="A23" s="17" t="s">
        <v>40</v>
      </c>
      <c r="C23" s="7" t="s">
        <v>27</v>
      </c>
      <c r="E23" s="7" t="s">
        <v>27</v>
      </c>
      <c r="G23" s="7" t="s">
        <v>41</v>
      </c>
      <c r="I23" s="7" t="s">
        <v>42</v>
      </c>
      <c r="K23" s="9">
        <v>23</v>
      </c>
      <c r="L23" s="64"/>
      <c r="M23" s="9">
        <v>23</v>
      </c>
      <c r="O23" s="9">
        <v>500000</v>
      </c>
      <c r="P23" s="64"/>
      <c r="Q23" s="9">
        <v>500000000000</v>
      </c>
      <c r="R23" s="64"/>
      <c r="S23" s="9">
        <v>499909375000</v>
      </c>
      <c r="T23" s="64"/>
      <c r="U23" s="9">
        <v>0</v>
      </c>
      <c r="V23" s="64"/>
      <c r="W23" s="9">
        <v>0</v>
      </c>
      <c r="X23" s="64"/>
      <c r="Y23" s="9">
        <v>0</v>
      </c>
      <c r="Z23" s="64"/>
      <c r="AA23" s="9">
        <v>0</v>
      </c>
      <c r="AB23" s="64"/>
      <c r="AC23" s="9">
        <v>500000</v>
      </c>
      <c r="AD23" s="64"/>
      <c r="AE23" s="9">
        <v>1000000</v>
      </c>
      <c r="AF23" s="64"/>
      <c r="AG23" s="9">
        <v>500000000000</v>
      </c>
      <c r="AH23" s="64"/>
      <c r="AI23" s="9">
        <v>499909375000</v>
      </c>
      <c r="AJ23" s="64"/>
      <c r="AK23" s="146">
        <v>9.6209177622529028E-3</v>
      </c>
    </row>
    <row r="24" spans="1:37" x14ac:dyDescent="0.45">
      <c r="A24" s="1" t="s">
        <v>34</v>
      </c>
      <c r="C24" s="7" t="s">
        <v>27</v>
      </c>
      <c r="E24" s="7" t="s">
        <v>27</v>
      </c>
      <c r="G24" s="2" t="s">
        <v>35</v>
      </c>
      <c r="I24" s="7" t="s">
        <v>36</v>
      </c>
      <c r="K24" s="10">
        <v>23</v>
      </c>
      <c r="L24" s="64"/>
      <c r="M24" s="10">
        <v>23</v>
      </c>
      <c r="O24" s="9">
        <v>526865</v>
      </c>
      <c r="P24" s="64"/>
      <c r="Q24" s="9">
        <v>500020153650</v>
      </c>
      <c r="R24" s="64"/>
      <c r="S24" s="10">
        <v>493196904810</v>
      </c>
      <c r="T24" s="64"/>
      <c r="U24" s="10">
        <v>0</v>
      </c>
      <c r="V24" s="64"/>
      <c r="W24" s="10">
        <v>0</v>
      </c>
      <c r="X24" s="64"/>
      <c r="Y24" s="9">
        <v>0</v>
      </c>
      <c r="Z24" s="64"/>
      <c r="AA24" s="9">
        <v>0</v>
      </c>
      <c r="AB24" s="64"/>
      <c r="AC24" s="9">
        <v>526865</v>
      </c>
      <c r="AD24" s="64"/>
      <c r="AE24" s="9">
        <v>927200</v>
      </c>
      <c r="AF24" s="64"/>
      <c r="AG24" s="9">
        <v>500020153650</v>
      </c>
      <c r="AH24" s="64"/>
      <c r="AI24" s="9">
        <v>488420685702</v>
      </c>
      <c r="AJ24" s="64"/>
      <c r="AK24" s="146">
        <v>9.3998142173711257E-3</v>
      </c>
    </row>
    <row r="25" spans="1:37" x14ac:dyDescent="0.45">
      <c r="A25" s="94" t="s">
        <v>28</v>
      </c>
      <c r="C25" s="7" t="s">
        <v>27</v>
      </c>
      <c r="E25" s="7" t="s">
        <v>27</v>
      </c>
      <c r="G25" s="2" t="s">
        <v>29</v>
      </c>
      <c r="I25" s="7" t="s">
        <v>30</v>
      </c>
      <c r="K25" s="10">
        <v>0</v>
      </c>
      <c r="L25" s="64"/>
      <c r="M25" s="10">
        <v>0</v>
      </c>
      <c r="O25" s="9">
        <v>71600</v>
      </c>
      <c r="P25" s="64"/>
      <c r="Q25" s="9">
        <v>50014503485</v>
      </c>
      <c r="R25" s="64"/>
      <c r="S25" s="10">
        <v>68365606487</v>
      </c>
      <c r="T25" s="64"/>
      <c r="U25" s="10">
        <v>0</v>
      </c>
      <c r="V25" s="64"/>
      <c r="W25" s="10">
        <v>0</v>
      </c>
      <c r="X25" s="64"/>
      <c r="Y25" s="9">
        <v>0</v>
      </c>
      <c r="Z25" s="64"/>
      <c r="AA25" s="9">
        <v>0</v>
      </c>
      <c r="AB25" s="64"/>
      <c r="AC25" s="9">
        <v>71600</v>
      </c>
      <c r="AD25" s="64"/>
      <c r="AE25" s="9">
        <v>977780</v>
      </c>
      <c r="AF25" s="64"/>
      <c r="AG25" s="9">
        <v>50014503485</v>
      </c>
      <c r="AH25" s="64"/>
      <c r="AI25" s="9">
        <v>69996358860</v>
      </c>
      <c r="AJ25" s="64"/>
      <c r="AK25" s="146">
        <v>1.3471025868422699E-3</v>
      </c>
    </row>
    <row r="26" spans="1:37" ht="21" x14ac:dyDescent="0.45">
      <c r="A26" s="38" t="s">
        <v>178</v>
      </c>
      <c r="C26" s="2"/>
      <c r="E26" s="2"/>
      <c r="G26" s="2"/>
      <c r="I26" s="2"/>
      <c r="K26" s="2"/>
      <c r="M26" s="2"/>
      <c r="O26" s="9"/>
      <c r="Q26" s="92">
        <f>SUM(Q10:Q25)</f>
        <v>22220132914973</v>
      </c>
      <c r="S26" s="92">
        <f>SUM(S10:S25)</f>
        <v>22800090463001</v>
      </c>
      <c r="U26" s="2"/>
      <c r="W26" s="92">
        <f>SUM(W10:W25)</f>
        <v>4445126000000</v>
      </c>
      <c r="Y26" s="2"/>
      <c r="AA26" s="92">
        <f>SUM(AA10:AA25)</f>
        <v>0</v>
      </c>
      <c r="AC26" s="2"/>
      <c r="AE26" s="2"/>
      <c r="AG26" s="92">
        <f>SUM(AG10:AG25)</f>
        <v>26665258914973</v>
      </c>
      <c r="AI26" s="92">
        <f>SUM(AI10:AI25)</f>
        <v>27064860096420</v>
      </c>
      <c r="AK26" s="147">
        <f>SUM(AK10:AK25)</f>
        <v>0.52087199451808031</v>
      </c>
    </row>
  </sheetData>
  <sortState xmlns:xlrd2="http://schemas.microsoft.com/office/spreadsheetml/2017/richdata2" ref="A10:AK25">
    <sortCondition descending="1" ref="AI10:AI25"/>
  </sortState>
  <mergeCells count="25">
    <mergeCell ref="A2:AK2"/>
    <mergeCell ref="A1:AK1"/>
    <mergeCell ref="Y7:AA7"/>
    <mergeCell ref="O7:O8"/>
    <mergeCell ref="M7:M8"/>
    <mergeCell ref="K7:K8"/>
    <mergeCell ref="I7:I8"/>
    <mergeCell ref="G7:G8"/>
    <mergeCell ref="S7:S8"/>
    <mergeCell ref="Q7:Q8"/>
    <mergeCell ref="U7:W7"/>
    <mergeCell ref="A7:B8"/>
    <mergeCell ref="E7:E8"/>
    <mergeCell ref="C7:C8"/>
    <mergeCell ref="AK7:AK8"/>
    <mergeCell ref="AC6:AK6"/>
    <mergeCell ref="AI7:AI8"/>
    <mergeCell ref="AG7:AG8"/>
    <mergeCell ref="AE7:AE8"/>
    <mergeCell ref="AC7:AC8"/>
    <mergeCell ref="A3:AK3"/>
    <mergeCell ref="U6:AA6"/>
    <mergeCell ref="O6:S6"/>
    <mergeCell ref="A6:N6"/>
    <mergeCell ref="A4:AK4"/>
  </mergeCells>
  <pageMargins left="0.39" right="0.39" top="0.39" bottom="0.39" header="0" footer="0"/>
  <pageSetup paperSize="9" scale="4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0.39997558519241921"/>
    <pageSetUpPr fitToPage="1"/>
  </sheetPr>
  <dimension ref="A1:P11"/>
  <sheetViews>
    <sheetView rightToLeft="1" view="pageBreakPreview" zoomScale="115" zoomScaleNormal="100" zoomScaleSheetLayoutView="115" workbookViewId="0">
      <selection sqref="A1:M1"/>
    </sheetView>
  </sheetViews>
  <sheetFormatPr defaultRowHeight="18.75" x14ac:dyDescent="0.45"/>
  <cols>
    <col min="1" max="1" width="29" style="69" customWidth="1"/>
    <col min="2" max="2" width="0.85546875" style="69" customWidth="1"/>
    <col min="3" max="3" width="14.28515625" style="83" customWidth="1"/>
    <col min="4" max="4" width="0.85546875" style="83" customWidth="1"/>
    <col min="5" max="5" width="14.28515625" style="83" customWidth="1"/>
    <col min="6" max="6" width="0.85546875" style="83" customWidth="1"/>
    <col min="7" max="7" width="13" style="83" customWidth="1"/>
    <col min="8" max="8" width="0.85546875" style="83" customWidth="1"/>
    <col min="9" max="9" width="12.140625" style="83" customWidth="1"/>
    <col min="10" max="10" width="0.85546875" style="83" customWidth="1"/>
    <col min="11" max="11" width="18.85546875" style="83" customWidth="1"/>
    <col min="12" max="12" width="0.85546875" style="83" customWidth="1"/>
    <col min="13" max="13" width="18.7109375" style="83" customWidth="1"/>
    <col min="14" max="14" width="0.85546875" style="83" customWidth="1"/>
    <col min="15" max="16" width="9.140625" style="83"/>
    <col min="17" max="16384" width="9.140625" style="69"/>
  </cols>
  <sheetData>
    <row r="1" spans="1:13" ht="21" x14ac:dyDescent="0.45">
      <c r="A1" s="124" t="s">
        <v>0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</row>
    <row r="2" spans="1:13" ht="21" x14ac:dyDescent="0.45">
      <c r="A2" s="124" t="s">
        <v>1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</row>
    <row r="3" spans="1:13" ht="21" x14ac:dyDescent="0.45">
      <c r="A3" s="124" t="s">
        <v>137</v>
      </c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</row>
    <row r="4" spans="1:13" ht="21" x14ac:dyDescent="0.45">
      <c r="A4" s="91"/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</row>
    <row r="5" spans="1:13" x14ac:dyDescent="0.45">
      <c r="A5" s="125" t="s">
        <v>43</v>
      </c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</row>
    <row r="6" spans="1:13" x14ac:dyDescent="0.45">
      <c r="A6" s="125" t="s">
        <v>170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</row>
    <row r="8" spans="1:13" ht="21" x14ac:dyDescent="0.45">
      <c r="A8" s="123" t="s">
        <v>44</v>
      </c>
      <c r="C8" s="118" t="str">
        <f>سهام!Q6</f>
        <v>1404/02/31</v>
      </c>
      <c r="D8" s="118"/>
      <c r="E8" s="118"/>
      <c r="F8" s="118"/>
      <c r="G8" s="118"/>
      <c r="H8" s="118"/>
      <c r="I8" s="118"/>
      <c r="J8" s="118"/>
      <c r="K8" s="118"/>
      <c r="L8" s="118"/>
      <c r="M8" s="118"/>
    </row>
    <row r="9" spans="1:13" ht="42" x14ac:dyDescent="0.45">
      <c r="A9" s="118"/>
      <c r="C9" s="8" t="s">
        <v>6</v>
      </c>
      <c r="D9" s="85"/>
      <c r="E9" s="8" t="s">
        <v>45</v>
      </c>
      <c r="F9" s="85"/>
      <c r="G9" s="8" t="s">
        <v>46</v>
      </c>
      <c r="H9" s="85"/>
      <c r="I9" s="8" t="s">
        <v>47</v>
      </c>
      <c r="J9" s="85"/>
      <c r="K9" s="8" t="s">
        <v>48</v>
      </c>
      <c r="L9" s="85"/>
      <c r="M9" s="8" t="s">
        <v>49</v>
      </c>
    </row>
    <row r="10" spans="1:13" x14ac:dyDescent="0.45">
      <c r="A10" s="61"/>
      <c r="C10" s="77"/>
      <c r="D10" s="84"/>
      <c r="E10" s="77" t="s">
        <v>148</v>
      </c>
      <c r="F10" s="84"/>
      <c r="G10" s="77" t="s">
        <v>148</v>
      </c>
      <c r="H10" s="84"/>
      <c r="I10" s="61"/>
      <c r="J10" s="84"/>
      <c r="K10" s="77" t="s">
        <v>148</v>
      </c>
      <c r="L10" s="84"/>
      <c r="M10" s="77"/>
    </row>
    <row r="11" spans="1:13" x14ac:dyDescent="0.45">
      <c r="A11" s="76" t="s">
        <v>110</v>
      </c>
      <c r="B11" s="75"/>
      <c r="C11" s="61">
        <v>4302000</v>
      </c>
      <c r="D11" s="84"/>
      <c r="E11" s="61">
        <v>940500</v>
      </c>
      <c r="F11" s="84"/>
      <c r="G11" s="61">
        <v>907000</v>
      </c>
      <c r="H11" s="84"/>
      <c r="I11" s="139">
        <v>-3.56E-2</v>
      </c>
      <c r="J11" s="84"/>
      <c r="K11" s="61">
        <v>3901206778087</v>
      </c>
      <c r="L11" s="84"/>
      <c r="M11" s="61" t="s">
        <v>50</v>
      </c>
    </row>
  </sheetData>
  <mergeCells count="7">
    <mergeCell ref="C8:M8"/>
    <mergeCell ref="A8:A9"/>
    <mergeCell ref="A1:M1"/>
    <mergeCell ref="A2:M2"/>
    <mergeCell ref="A3:M3"/>
    <mergeCell ref="A5:M5"/>
    <mergeCell ref="A6:M6"/>
  </mergeCells>
  <pageMargins left="0.39" right="0.39" top="0.39" bottom="0.39" header="0" footer="0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0.59999389629810485"/>
    <pageSetUpPr fitToPage="1"/>
  </sheetPr>
  <dimension ref="A1:K14"/>
  <sheetViews>
    <sheetView rightToLeft="1" view="pageBreakPreview" zoomScaleNormal="100" zoomScaleSheetLayoutView="100" workbookViewId="0">
      <selection sqref="A1:I1"/>
    </sheetView>
  </sheetViews>
  <sheetFormatPr defaultRowHeight="18.75" x14ac:dyDescent="0.45"/>
  <cols>
    <col min="1" max="1" width="53.5703125" style="69" customWidth="1"/>
    <col min="2" max="2" width="0.85546875" style="5" customWidth="1"/>
    <col min="3" max="3" width="11.7109375" style="5" customWidth="1"/>
    <col min="4" max="4" width="0.85546875" style="5" customWidth="1"/>
    <col min="5" max="5" width="20.7109375" style="58" customWidth="1"/>
    <col min="6" max="6" width="0.85546875" style="58" customWidth="1"/>
    <col min="7" max="7" width="15.5703125" style="83" customWidth="1"/>
    <col min="8" max="8" width="0.85546875" style="58" customWidth="1"/>
    <col min="9" max="9" width="14.42578125" style="58" customWidth="1"/>
    <col min="10" max="10" width="0.28515625" style="5" customWidth="1"/>
    <col min="11" max="11" width="20.5703125" style="43" bestFit="1" customWidth="1"/>
    <col min="12" max="12" width="20.5703125" style="5" bestFit="1" customWidth="1"/>
    <col min="13" max="13" width="19.140625" style="5" bestFit="1" customWidth="1"/>
    <col min="14" max="16384" width="9.140625" style="5"/>
  </cols>
  <sheetData>
    <row r="1" spans="1:9" ht="21" x14ac:dyDescent="0.45">
      <c r="A1" s="110" t="s">
        <v>0</v>
      </c>
      <c r="B1" s="110"/>
      <c r="C1" s="110"/>
      <c r="D1" s="110"/>
      <c r="E1" s="110"/>
      <c r="F1" s="110"/>
      <c r="G1" s="110"/>
      <c r="H1" s="110"/>
      <c r="I1" s="110"/>
    </row>
    <row r="2" spans="1:9" ht="21" x14ac:dyDescent="0.45">
      <c r="A2" s="110" t="s">
        <v>54</v>
      </c>
      <c r="B2" s="110"/>
      <c r="C2" s="110"/>
      <c r="D2" s="110"/>
      <c r="E2" s="110"/>
      <c r="F2" s="110"/>
      <c r="G2" s="110"/>
      <c r="H2" s="110"/>
      <c r="I2" s="110"/>
    </row>
    <row r="3" spans="1:9" ht="21" x14ac:dyDescent="0.45">
      <c r="A3" s="110" t="str">
        <f>'صورت وضعیت'!B12</f>
        <v>برای ماه منتهی به 1404/02/31</v>
      </c>
      <c r="B3" s="110"/>
      <c r="C3" s="110"/>
      <c r="D3" s="110"/>
      <c r="E3" s="110"/>
      <c r="F3" s="110"/>
      <c r="G3" s="110"/>
      <c r="H3" s="110"/>
      <c r="I3" s="110"/>
    </row>
    <row r="5" spans="1:9" ht="21" x14ac:dyDescent="0.45">
      <c r="A5" s="70" t="s">
        <v>168</v>
      </c>
      <c r="B5" s="28"/>
      <c r="C5" s="28"/>
      <c r="D5" s="28"/>
      <c r="E5" s="81"/>
      <c r="F5" s="81"/>
      <c r="G5" s="82"/>
      <c r="H5" s="81"/>
      <c r="I5" s="81"/>
    </row>
    <row r="7" spans="1:9" ht="42" x14ac:dyDescent="0.45">
      <c r="A7" s="71" t="s">
        <v>55</v>
      </c>
      <c r="C7" s="44" t="s">
        <v>56</v>
      </c>
      <c r="E7" s="44" t="s">
        <v>51</v>
      </c>
      <c r="G7" s="71" t="s">
        <v>57</v>
      </c>
      <c r="I7" s="71" t="s">
        <v>158</v>
      </c>
    </row>
    <row r="8" spans="1:9" ht="21" x14ac:dyDescent="0.45">
      <c r="A8" s="53"/>
      <c r="C8" s="20"/>
      <c r="E8" s="14" t="s">
        <v>148</v>
      </c>
      <c r="G8" s="53"/>
      <c r="I8" s="53"/>
    </row>
    <row r="9" spans="1:9" ht="21" x14ac:dyDescent="0.45">
      <c r="A9" s="73" t="s">
        <v>155</v>
      </c>
      <c r="B9" s="29"/>
      <c r="C9" s="2" t="s">
        <v>58</v>
      </c>
      <c r="D9" s="29"/>
      <c r="E9" s="43">
        <v>203518978223</v>
      </c>
      <c r="G9" s="139">
        <v>7.5723811509211578E-2</v>
      </c>
      <c r="H9" s="137"/>
      <c r="I9" s="135">
        <v>3.9167886230203671E-3</v>
      </c>
    </row>
    <row r="10" spans="1:9" ht="42" x14ac:dyDescent="0.45">
      <c r="A10" s="72" t="s">
        <v>154</v>
      </c>
      <c r="C10" s="7" t="s">
        <v>59</v>
      </c>
      <c r="E10" s="43">
        <v>45328583004</v>
      </c>
      <c r="G10" s="139">
        <v>1.6865518416732304E-2</v>
      </c>
      <c r="H10" s="137"/>
      <c r="I10" s="135">
        <v>8.7236325456176655E-4</v>
      </c>
    </row>
    <row r="11" spans="1:9" ht="21" x14ac:dyDescent="0.45">
      <c r="A11" s="72" t="s">
        <v>156</v>
      </c>
      <c r="C11" s="7" t="s">
        <v>60</v>
      </c>
      <c r="E11" s="11">
        <v>1451417056102</v>
      </c>
      <c r="G11" s="139">
        <v>0.54003234753417151</v>
      </c>
      <c r="H11" s="137"/>
      <c r="I11" s="135">
        <v>2.7932991125618617E-2</v>
      </c>
    </row>
    <row r="12" spans="1:9" ht="21" x14ac:dyDescent="0.45">
      <c r="A12" s="73" t="s">
        <v>157</v>
      </c>
      <c r="C12" s="7" t="s">
        <v>61</v>
      </c>
      <c r="E12" s="11">
        <v>986653631295</v>
      </c>
      <c r="G12" s="139">
        <v>0.36710666618617221</v>
      </c>
      <c r="H12" s="137"/>
      <c r="I12" s="135">
        <v>1.8988468552960006E-2</v>
      </c>
    </row>
    <row r="13" spans="1:9" ht="21" x14ac:dyDescent="0.45">
      <c r="A13" s="102" t="s">
        <v>62</v>
      </c>
      <c r="C13" s="2" t="s">
        <v>63</v>
      </c>
      <c r="E13" s="11">
        <v>730116755</v>
      </c>
      <c r="G13" s="139">
        <v>2.7165635371241814E-4</v>
      </c>
      <c r="H13" s="137"/>
      <c r="I13" s="135">
        <v>1.4051333317559708E-5</v>
      </c>
    </row>
    <row r="14" spans="1:9" ht="21" x14ac:dyDescent="0.45">
      <c r="A14" s="38" t="s">
        <v>178</v>
      </c>
      <c r="C14" s="1"/>
      <c r="E14" s="41">
        <f>SUM(E9:E13)</f>
        <v>2687648365379</v>
      </c>
      <c r="G14" s="141">
        <f>SUM(G9:G13)</f>
        <v>1</v>
      </c>
      <c r="H14" s="137"/>
      <c r="I14" s="140">
        <f>SUM(I9:I13)</f>
        <v>5.1724662889478322E-2</v>
      </c>
    </row>
  </sheetData>
  <mergeCells count="3">
    <mergeCell ref="A3:I3"/>
    <mergeCell ref="A2:I2"/>
    <mergeCell ref="A1:I1"/>
  </mergeCells>
  <pageMargins left="0.39" right="0.39" top="0.39" bottom="0.39" header="0" footer="0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 tint="0.59999389629810485"/>
    <pageSetUpPr fitToPage="1"/>
  </sheetPr>
  <dimension ref="A1:W20"/>
  <sheetViews>
    <sheetView rightToLeft="1" view="pageBreakPreview" zoomScale="95" zoomScaleNormal="100" zoomScaleSheetLayoutView="95" workbookViewId="0">
      <selection sqref="A1:U1"/>
    </sheetView>
  </sheetViews>
  <sheetFormatPr defaultRowHeight="18.75" x14ac:dyDescent="0.45"/>
  <cols>
    <col min="1" max="1" width="26.28515625" style="5" bestFit="1" customWidth="1"/>
    <col min="2" max="2" width="0.85546875" style="5" customWidth="1"/>
    <col min="3" max="3" width="17.140625" style="58" customWidth="1"/>
    <col min="4" max="4" width="0.85546875" style="58" customWidth="1"/>
    <col min="5" max="5" width="22.140625" style="58" bestFit="1" customWidth="1"/>
    <col min="6" max="6" width="0.85546875" style="58" customWidth="1"/>
    <col min="7" max="7" width="21" style="58" bestFit="1" customWidth="1"/>
    <col min="8" max="8" width="0.85546875" style="58" customWidth="1"/>
    <col min="9" max="9" width="20.85546875" style="58" bestFit="1" customWidth="1"/>
    <col min="10" max="10" width="0.85546875" style="58" customWidth="1"/>
    <col min="11" max="11" width="15.5703125" style="58" customWidth="1"/>
    <col min="12" max="12" width="0.85546875" style="58" customWidth="1"/>
    <col min="13" max="13" width="14.7109375" style="58" bestFit="1" customWidth="1"/>
    <col min="14" max="14" width="0.85546875" style="58" customWidth="1"/>
    <col min="15" max="15" width="17.140625" style="58" bestFit="1" customWidth="1"/>
    <col min="16" max="16" width="0.85546875" style="58" customWidth="1"/>
    <col min="17" max="17" width="21.42578125" style="58" bestFit="1" customWidth="1"/>
    <col min="18" max="18" width="0.85546875" style="58" customWidth="1"/>
    <col min="19" max="19" width="21.42578125" style="58" bestFit="1" customWidth="1"/>
    <col min="20" max="20" width="0.85546875" style="58" customWidth="1"/>
    <col min="21" max="21" width="11.5703125" style="34" customWidth="1"/>
    <col min="22" max="22" width="0.28515625" style="5" customWidth="1"/>
    <col min="23" max="23" width="21.7109375" style="5" bestFit="1" customWidth="1"/>
    <col min="24" max="24" width="9.140625" style="5"/>
    <col min="25" max="25" width="15.28515625" style="5" bestFit="1" customWidth="1"/>
    <col min="26" max="16384" width="9.140625" style="5"/>
  </cols>
  <sheetData>
    <row r="1" spans="1:23" ht="21" x14ac:dyDescent="0.45">
      <c r="A1" s="110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</row>
    <row r="2" spans="1:23" ht="21" x14ac:dyDescent="0.45">
      <c r="A2" s="110" t="s">
        <v>54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</row>
    <row r="3" spans="1:23" ht="21" x14ac:dyDescent="0.45">
      <c r="A3" s="110" t="str">
        <f>'صورت وضعیت'!B12</f>
        <v>برای ماه منتهی به 1404/02/31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</row>
    <row r="5" spans="1:23" ht="21" x14ac:dyDescent="0.45">
      <c r="A5" s="115" t="s">
        <v>171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</row>
    <row r="6" spans="1:23" ht="21" x14ac:dyDescent="0.45">
      <c r="C6" s="126" t="s">
        <v>64</v>
      </c>
      <c r="D6" s="126"/>
      <c r="E6" s="126"/>
      <c r="F6" s="126"/>
      <c r="G6" s="126"/>
      <c r="H6" s="126"/>
      <c r="I6" s="126"/>
      <c r="J6" s="126"/>
      <c r="K6" s="126"/>
      <c r="M6" s="126" t="s">
        <v>147</v>
      </c>
      <c r="N6" s="126"/>
      <c r="O6" s="126"/>
      <c r="P6" s="126"/>
      <c r="Q6" s="126"/>
      <c r="R6" s="126"/>
      <c r="S6" s="126"/>
      <c r="T6" s="126"/>
      <c r="U6" s="126"/>
    </row>
    <row r="7" spans="1:23" ht="21" x14ac:dyDescent="0.45">
      <c r="A7" s="106" t="s">
        <v>65</v>
      </c>
      <c r="C7" s="114" t="s">
        <v>66</v>
      </c>
      <c r="D7" s="59"/>
      <c r="E7" s="114" t="s">
        <v>67</v>
      </c>
      <c r="F7" s="59"/>
      <c r="G7" s="114" t="s">
        <v>68</v>
      </c>
      <c r="H7" s="59"/>
      <c r="I7" s="116" t="s">
        <v>13</v>
      </c>
      <c r="J7" s="116"/>
      <c r="K7" s="116"/>
      <c r="M7" s="114" t="s">
        <v>66</v>
      </c>
      <c r="N7" s="59"/>
      <c r="O7" s="114" t="s">
        <v>67</v>
      </c>
      <c r="P7" s="59"/>
      <c r="Q7" s="114" t="s">
        <v>68</v>
      </c>
      <c r="R7" s="59"/>
      <c r="S7" s="116" t="s">
        <v>13</v>
      </c>
      <c r="T7" s="116"/>
      <c r="U7" s="116"/>
    </row>
    <row r="8" spans="1:23" ht="42" x14ac:dyDescent="0.45">
      <c r="A8" s="107"/>
      <c r="C8" s="107"/>
      <c r="E8" s="107"/>
      <c r="G8" s="107"/>
      <c r="I8" s="32" t="s">
        <v>51</v>
      </c>
      <c r="J8" s="59"/>
      <c r="K8" s="8" t="s">
        <v>57</v>
      </c>
      <c r="M8" s="107"/>
      <c r="O8" s="107"/>
      <c r="Q8" s="107"/>
      <c r="S8" s="41" t="s">
        <v>51</v>
      </c>
      <c r="T8" s="59"/>
      <c r="U8" s="40" t="s">
        <v>57</v>
      </c>
    </row>
    <row r="9" spans="1:23" ht="21" x14ac:dyDescent="0.45">
      <c r="A9" s="20"/>
      <c r="C9" s="14" t="s">
        <v>148</v>
      </c>
      <c r="E9" s="14" t="s">
        <v>148</v>
      </c>
      <c r="G9" s="14" t="s">
        <v>148</v>
      </c>
      <c r="I9" s="14" t="s">
        <v>148</v>
      </c>
      <c r="J9" s="60"/>
      <c r="K9" s="53"/>
      <c r="M9" s="14" t="s">
        <v>148</v>
      </c>
      <c r="O9" s="14" t="s">
        <v>148</v>
      </c>
      <c r="Q9" s="14" t="s">
        <v>148</v>
      </c>
      <c r="S9" s="14" t="s">
        <v>148</v>
      </c>
      <c r="T9" s="60"/>
      <c r="U9" s="57"/>
    </row>
    <row r="10" spans="1:23" x14ac:dyDescent="0.45">
      <c r="A10" s="42" t="s">
        <v>11</v>
      </c>
      <c r="B10" s="39"/>
      <c r="C10" s="54">
        <v>0</v>
      </c>
      <c r="D10" s="68"/>
      <c r="E10" s="54">
        <v>4558126810</v>
      </c>
      <c r="G10" s="35">
        <v>0</v>
      </c>
      <c r="H10" s="35"/>
      <c r="I10" s="54">
        <v>4558126810</v>
      </c>
      <c r="J10" s="34"/>
      <c r="K10" s="135">
        <v>4.3068635544682233E-3</v>
      </c>
      <c r="L10" s="34"/>
      <c r="M10" s="35">
        <v>0</v>
      </c>
      <c r="N10" s="34"/>
      <c r="O10" s="35">
        <v>7217034116</v>
      </c>
      <c r="Q10" s="54">
        <v>0</v>
      </c>
      <c r="S10" s="54">
        <v>7217034116</v>
      </c>
      <c r="T10" s="34"/>
      <c r="U10" s="135">
        <v>2.6852598014555696E-3</v>
      </c>
    </row>
    <row r="11" spans="1:23" x14ac:dyDescent="0.45">
      <c r="A11" s="42" t="s">
        <v>12</v>
      </c>
      <c r="B11" s="13"/>
      <c r="C11" s="35">
        <v>0</v>
      </c>
      <c r="D11" s="34"/>
      <c r="E11" s="35">
        <v>0</v>
      </c>
      <c r="G11" s="35">
        <v>951399253</v>
      </c>
      <c r="H11" s="35"/>
      <c r="I11" s="54">
        <v>951399253</v>
      </c>
      <c r="J11" s="34"/>
      <c r="K11" s="135">
        <v>8.9895409656099334E-4</v>
      </c>
      <c r="L11" s="34"/>
      <c r="M11" s="35">
        <v>0</v>
      </c>
      <c r="N11" s="34"/>
      <c r="O11" s="35">
        <v>0</v>
      </c>
      <c r="Q11" s="54">
        <v>951399253</v>
      </c>
      <c r="S11" s="54">
        <v>951399253</v>
      </c>
      <c r="T11" s="34"/>
      <c r="U11" s="135">
        <v>3.5398948212700361E-4</v>
      </c>
      <c r="W11" s="13"/>
    </row>
    <row r="12" spans="1:23" x14ac:dyDescent="0.45">
      <c r="A12" s="103" t="s">
        <v>139</v>
      </c>
      <c r="B12" s="13"/>
      <c r="C12" s="35">
        <v>0</v>
      </c>
      <c r="D12" s="34"/>
      <c r="E12" s="35">
        <v>195350544854</v>
      </c>
      <c r="G12" s="35">
        <v>0</v>
      </c>
      <c r="H12" s="35"/>
      <c r="I12" s="54">
        <v>195350544854</v>
      </c>
      <c r="J12" s="34"/>
      <c r="K12" s="135">
        <v>0.18458199542219464</v>
      </c>
      <c r="L12" s="34"/>
      <c r="M12" s="35">
        <v>0</v>
      </c>
      <c r="N12" s="34"/>
      <c r="O12" s="35">
        <v>195350544854</v>
      </c>
      <c r="Q12" s="54">
        <v>0</v>
      </c>
      <c r="S12" s="54">
        <v>195350544854</v>
      </c>
      <c r="T12" s="34"/>
      <c r="U12" s="135">
        <v>7.268456222562901E-2</v>
      </c>
      <c r="W12" s="13"/>
    </row>
    <row r="13" spans="1:23" ht="21" x14ac:dyDescent="0.45">
      <c r="A13" s="38" t="s">
        <v>178</v>
      </c>
      <c r="B13" s="13"/>
      <c r="C13" s="95">
        <f>SUM(C10:C12)</f>
        <v>0</v>
      </c>
      <c r="D13" s="34"/>
      <c r="E13" s="95">
        <f>SUM(E10:E12)</f>
        <v>199908671664</v>
      </c>
      <c r="F13" s="34"/>
      <c r="G13" s="95">
        <f>SUM(G10:G12)</f>
        <v>951399253</v>
      </c>
      <c r="H13" s="34"/>
      <c r="I13" s="95">
        <f>SUM(I10:I12)</f>
        <v>200860070917</v>
      </c>
      <c r="J13" s="34"/>
      <c r="K13" s="136">
        <f>SUM(K10:K12)</f>
        <v>0.18978781307322384</v>
      </c>
      <c r="L13" s="34"/>
      <c r="M13" s="95">
        <f>SUM(M10:M12)</f>
        <v>0</v>
      </c>
      <c r="O13" s="95">
        <f>SUM(O10:O12)</f>
        <v>202567578970</v>
      </c>
      <c r="P13" s="34"/>
      <c r="Q13" s="95">
        <f>SUM(Q10:Q12)</f>
        <v>951399253</v>
      </c>
      <c r="R13" s="34"/>
      <c r="S13" s="95">
        <f>SUM(S10:S12)</f>
        <v>203518978223</v>
      </c>
      <c r="T13" s="34"/>
      <c r="U13" s="138">
        <f>SUM(U10:U12)</f>
        <v>7.5723811509211578E-2</v>
      </c>
    </row>
    <row r="14" spans="1:23" x14ac:dyDescent="0.45">
      <c r="K14" s="137"/>
    </row>
    <row r="16" spans="1:23" x14ac:dyDescent="0.45">
      <c r="U16" s="58"/>
    </row>
    <row r="17" spans="21:21" x14ac:dyDescent="0.45">
      <c r="U17" s="58"/>
    </row>
    <row r="18" spans="21:21" x14ac:dyDescent="0.45">
      <c r="U18" s="58"/>
    </row>
    <row r="19" spans="21:21" x14ac:dyDescent="0.45">
      <c r="U19" s="58"/>
    </row>
    <row r="20" spans="21:21" x14ac:dyDescent="0.45">
      <c r="U20" s="58"/>
    </row>
  </sheetData>
  <sortState xmlns:xlrd2="http://schemas.microsoft.com/office/spreadsheetml/2017/richdata2" ref="A10:U12">
    <sortCondition descending="1" ref="S10:S12"/>
  </sortState>
  <mergeCells count="15">
    <mergeCell ref="A2:U2"/>
    <mergeCell ref="A1:U1"/>
    <mergeCell ref="A7:A8"/>
    <mergeCell ref="A5:U5"/>
    <mergeCell ref="C6:K6"/>
    <mergeCell ref="M6:U6"/>
    <mergeCell ref="A3:U3"/>
    <mergeCell ref="I7:K7"/>
    <mergeCell ref="S7:U7"/>
    <mergeCell ref="C7:C8"/>
    <mergeCell ref="E7:E8"/>
    <mergeCell ref="G7:G8"/>
    <mergeCell ref="M7:M8"/>
    <mergeCell ref="Q7:Q8"/>
    <mergeCell ref="O7:O8"/>
  </mergeCells>
  <pageMargins left="0.39" right="0.39" top="0.39" bottom="0.39" header="0" footer="0"/>
  <pageSetup paperSize="9" scale="65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0.59999389629810485"/>
    <pageSetUpPr fitToPage="1"/>
  </sheetPr>
  <dimension ref="A1:U15"/>
  <sheetViews>
    <sheetView rightToLeft="1" view="pageBreakPreview" zoomScaleNormal="100" zoomScaleSheetLayoutView="100" workbookViewId="0">
      <selection sqref="A1:U1"/>
    </sheetView>
  </sheetViews>
  <sheetFormatPr defaultRowHeight="18.75" x14ac:dyDescent="0.45"/>
  <cols>
    <col min="1" max="1" width="30.85546875" style="5" bestFit="1" customWidth="1"/>
    <col min="2" max="2" width="0.85546875" style="5" customWidth="1"/>
    <col min="3" max="3" width="16.28515625" style="58" bestFit="1" customWidth="1"/>
    <col min="4" max="4" width="0.85546875" style="58" customWidth="1"/>
    <col min="5" max="5" width="18.28515625" style="58" bestFit="1" customWidth="1"/>
    <col min="6" max="6" width="0.85546875" style="58" customWidth="1"/>
    <col min="7" max="7" width="11.140625" style="58" bestFit="1" customWidth="1"/>
    <col min="8" max="8" width="0.85546875" style="58" customWidth="1"/>
    <col min="9" max="9" width="18.28515625" style="58" bestFit="1" customWidth="1"/>
    <col min="10" max="10" width="0.85546875" style="5" customWidth="1"/>
    <col min="11" max="11" width="14.140625" style="5" bestFit="1" customWidth="1"/>
    <col min="12" max="12" width="0.85546875" style="5" customWidth="1"/>
    <col min="13" max="13" width="16.28515625" style="58" bestFit="1" customWidth="1"/>
    <col min="14" max="14" width="0.85546875" style="58" customWidth="1"/>
    <col min="15" max="15" width="20.85546875" style="58" bestFit="1" customWidth="1"/>
    <col min="16" max="16" width="0.85546875" style="58" customWidth="1"/>
    <col min="17" max="17" width="19.85546875" style="58" bestFit="1" customWidth="1"/>
    <col min="18" max="18" width="0.85546875" style="58" customWidth="1"/>
    <col min="19" max="19" width="20.85546875" style="58" bestFit="1" customWidth="1"/>
    <col min="20" max="20" width="0.85546875" style="5" customWidth="1"/>
    <col min="21" max="21" width="12.140625" style="153" customWidth="1"/>
    <col min="22" max="22" width="0.28515625" style="5" customWidth="1"/>
    <col min="23" max="16384" width="9.140625" style="5"/>
  </cols>
  <sheetData>
    <row r="1" spans="1:21" ht="21" x14ac:dyDescent="0.45">
      <c r="A1" s="110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</row>
    <row r="2" spans="1:21" ht="21" x14ac:dyDescent="0.45">
      <c r="A2" s="110" t="s">
        <v>54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</row>
    <row r="3" spans="1:21" ht="21" x14ac:dyDescent="0.45">
      <c r="A3" s="110" t="str">
        <f>'صورت وضعیت'!B12</f>
        <v>برای ماه منتهی به 1404/02/31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</row>
    <row r="5" spans="1:21" ht="21" x14ac:dyDescent="0.45">
      <c r="A5" s="115" t="s">
        <v>172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</row>
    <row r="6" spans="1:21" ht="21" x14ac:dyDescent="0.45">
      <c r="C6" s="126" t="s">
        <v>64</v>
      </c>
      <c r="D6" s="126"/>
      <c r="E6" s="126"/>
      <c r="F6" s="126"/>
      <c r="G6" s="126"/>
      <c r="H6" s="126"/>
      <c r="I6" s="126"/>
      <c r="J6" s="126"/>
      <c r="K6" s="126"/>
      <c r="M6" s="126" t="str">
        <f>'درآمد سرمایه گذاری در سهام'!M6</f>
        <v>از ابتدای سال مالی تا پایان اردیبهشت 1404</v>
      </c>
      <c r="N6" s="126"/>
      <c r="O6" s="106"/>
      <c r="P6" s="126"/>
      <c r="Q6" s="126"/>
      <c r="R6" s="126"/>
      <c r="S6" s="126"/>
      <c r="T6" s="126"/>
      <c r="U6" s="126"/>
    </row>
    <row r="7" spans="1:21" ht="21" x14ac:dyDescent="0.45">
      <c r="A7" s="106" t="s">
        <v>16</v>
      </c>
      <c r="C7" s="114" t="s">
        <v>69</v>
      </c>
      <c r="D7" s="59"/>
      <c r="E7" s="114" t="s">
        <v>67</v>
      </c>
      <c r="F7" s="59"/>
      <c r="G7" s="114" t="s">
        <v>68</v>
      </c>
      <c r="H7" s="59"/>
      <c r="I7" s="116" t="s">
        <v>13</v>
      </c>
      <c r="J7" s="116"/>
      <c r="K7" s="116"/>
      <c r="M7" s="114" t="s">
        <v>69</v>
      </c>
      <c r="N7" s="59"/>
      <c r="O7" s="127" t="s">
        <v>67</v>
      </c>
      <c r="P7" s="59"/>
      <c r="Q7" s="114" t="s">
        <v>68</v>
      </c>
      <c r="R7" s="59"/>
      <c r="S7" s="116" t="s">
        <v>13</v>
      </c>
      <c r="T7" s="116"/>
      <c r="U7" s="116"/>
    </row>
    <row r="8" spans="1:21" ht="42" x14ac:dyDescent="0.45">
      <c r="A8" s="107"/>
      <c r="C8" s="107"/>
      <c r="E8" s="107"/>
      <c r="G8" s="107"/>
      <c r="I8" s="8" t="s">
        <v>51</v>
      </c>
      <c r="J8" s="12"/>
      <c r="K8" s="8" t="s">
        <v>57</v>
      </c>
      <c r="M8" s="107"/>
      <c r="O8" s="128"/>
      <c r="Q8" s="107"/>
      <c r="S8" s="32" t="s">
        <v>51</v>
      </c>
      <c r="T8" s="12"/>
      <c r="U8" s="152" t="s">
        <v>57</v>
      </c>
    </row>
    <row r="9" spans="1:21" ht="21" x14ac:dyDescent="0.45">
      <c r="A9" s="20"/>
      <c r="C9" s="14" t="s">
        <v>148</v>
      </c>
      <c r="E9" s="14" t="s">
        <v>148</v>
      </c>
      <c r="G9" s="14" t="s">
        <v>148</v>
      </c>
      <c r="I9" s="14" t="s">
        <v>148</v>
      </c>
      <c r="J9" s="29"/>
      <c r="K9" s="53"/>
      <c r="M9" s="14" t="s">
        <v>148</v>
      </c>
      <c r="O9" s="14" t="s">
        <v>148</v>
      </c>
      <c r="Q9" s="14" t="s">
        <v>148</v>
      </c>
      <c r="S9" s="14" t="s">
        <v>148</v>
      </c>
      <c r="T9" s="29"/>
      <c r="U9" s="145"/>
    </row>
    <row r="10" spans="1:21" x14ac:dyDescent="0.45">
      <c r="A10" s="67" t="s">
        <v>126</v>
      </c>
      <c r="B10" s="29"/>
      <c r="C10" s="11">
        <v>0</v>
      </c>
      <c r="D10" s="60"/>
      <c r="E10" s="14" cm="1">
        <f t="array" ref="E10">SUMIFS('درآمد ناشی از تغییر قیمت اوراق'!I:I,'درآمد ناشی از تغییر قیمت اوراق'!A:A,A10:A10)</f>
        <v>3504833062</v>
      </c>
      <c r="F10" s="60"/>
      <c r="G10" s="11" cm="1">
        <f t="array" ref="G10">SUMIFS('درآمد ناشی از فروش'!I:I,'درآمد ناشی از فروش'!A:A,A10:A10)</f>
        <v>0</v>
      </c>
      <c r="H10" s="60"/>
      <c r="I10" s="14">
        <f>C10+E10+G10</f>
        <v>3504833062</v>
      </c>
      <c r="J10" s="29"/>
      <c r="K10" s="146">
        <v>3.3116318190417058E-3</v>
      </c>
      <c r="L10" s="29"/>
      <c r="M10" s="54">
        <v>0</v>
      </c>
      <c r="N10" s="68"/>
      <c r="O10" s="68">
        <f>SUMIFS('درآمد ناشی از تغییر قیمت اوراق'!Q:Q,'درآمد ناشی از تغییر قیمت اوراق'!A:A,A10)</f>
        <v>19102971199</v>
      </c>
      <c r="P10" s="68"/>
      <c r="Q10" s="54">
        <f>SUMIFS('درآمد ناشی از فروش'!Q:Q,'درآمد ناشی از فروش'!A:A,A10)</f>
        <v>0</v>
      </c>
      <c r="R10" s="68"/>
      <c r="S10" s="54">
        <f>M10+O10+Q10</f>
        <v>19102971199</v>
      </c>
      <c r="T10" s="29"/>
      <c r="U10" s="146">
        <v>7.1076899214478099E-3</v>
      </c>
    </row>
    <row r="11" spans="1:21" x14ac:dyDescent="0.45">
      <c r="A11" s="67" t="s">
        <v>117</v>
      </c>
      <c r="C11" s="11">
        <v>0</v>
      </c>
      <c r="E11" s="11" cm="1">
        <f t="array" ref="E11">SUMIFS('درآمد ناشی از تغییر قیمت اوراق'!I:I,'درآمد ناشی از تغییر قیمت اوراق'!A:A,A11:A11)</f>
        <v>4859652302</v>
      </c>
      <c r="G11" s="11" cm="1">
        <f t="array" ref="G11">SUMIFS('درآمد ناشی از فروش'!I:I,'درآمد ناشی از فروش'!A:A,A11:A11)</f>
        <v>0</v>
      </c>
      <c r="I11" s="14">
        <f>C11+E11+G11</f>
        <v>4859652302</v>
      </c>
      <c r="K11" s="146">
        <v>4.5917676842499701E-3</v>
      </c>
      <c r="M11" s="54">
        <v>0</v>
      </c>
      <c r="N11" s="34"/>
      <c r="O11" s="68">
        <f>SUMIFS('درآمد ناشی از تغییر قیمت اوراق'!Q:Q,'درآمد ناشی از تغییر قیمت اوراق'!A:A,A11)</f>
        <v>11963306683</v>
      </c>
      <c r="P11" s="34"/>
      <c r="Q11" s="54">
        <f>SUMIFS('درآمد ناشی از فروش'!Q:Q,'درآمد ناشی از فروش'!A:A,A11)</f>
        <v>0</v>
      </c>
      <c r="R11" s="34"/>
      <c r="S11" s="54">
        <f>M11+O11+Q11</f>
        <v>11963306683</v>
      </c>
      <c r="U11" s="146">
        <v>4.4512172191517284E-3</v>
      </c>
    </row>
    <row r="12" spans="1:21" x14ac:dyDescent="0.45">
      <c r="A12" s="67" t="s">
        <v>127</v>
      </c>
      <c r="C12" s="11">
        <v>0</v>
      </c>
      <c r="E12" s="11" cm="1">
        <f t="array" ref="E12">SUMIFS('درآمد ناشی از تغییر قیمت اوراق'!I:I,'درآمد ناشی از تغییر قیمت اوراق'!A:A,A12:A12)</f>
        <v>1415113555</v>
      </c>
      <c r="G12" s="11" cm="1">
        <f t="array" ref="G12">SUMIFS('درآمد ناشی از فروش'!I:I,'درآمد ناشی از فروش'!A:A,A12:A12)</f>
        <v>0</v>
      </c>
      <c r="I12" s="14">
        <f>C12+E12+G12</f>
        <v>1415113555</v>
      </c>
      <c r="K12" s="146">
        <v>1.3371065021912946E-3</v>
      </c>
      <c r="M12" s="54">
        <v>0</v>
      </c>
      <c r="N12" s="34"/>
      <c r="O12" s="68">
        <f>SUMIFS('درآمد ناشی از تغییر قیمت اوراق'!Q:Q,'درآمد ناشی از تغییر قیمت اوراق'!A:A,A12)</f>
        <v>4304990877</v>
      </c>
      <c r="P12" s="34"/>
      <c r="Q12" s="54">
        <f>SUMIFS('درآمد ناشی از فروش'!Q:Q,'درآمد ناشی از فروش'!A:A,A12)</f>
        <v>0</v>
      </c>
      <c r="R12" s="34"/>
      <c r="S12" s="54">
        <f>M12+O12+Q12</f>
        <v>4304990877</v>
      </c>
      <c r="U12" s="146">
        <v>1.6017686437165041E-3</v>
      </c>
    </row>
    <row r="13" spans="1:21" x14ac:dyDescent="0.45">
      <c r="A13" s="67" t="s">
        <v>20</v>
      </c>
      <c r="C13" s="11">
        <v>0</v>
      </c>
      <c r="E13" s="11" cm="1">
        <f t="array" ref="E13">SUMIFS('درآمد ناشی از تغییر قیمت اوراق'!I:I,'درآمد ناشی از تغییر قیمت اوراق'!A:A,A13:A13)</f>
        <v>30637136141</v>
      </c>
      <c r="G13" s="11" cm="1">
        <f t="array" ref="G13">SUMIFS('درآمد ناشی از فروش'!I:I,'درآمد ناشی از فروش'!A:A,A13:A13)</f>
        <v>0</v>
      </c>
      <c r="I13" s="14">
        <f>C13+E13+G13</f>
        <v>30637136141</v>
      </c>
      <c r="K13" s="146">
        <v>2.8948287434538079E-2</v>
      </c>
      <c r="M13" s="54">
        <v>0</v>
      </c>
      <c r="N13" s="34"/>
      <c r="O13" s="68">
        <f>SUMIFS('درآمد ناشی از تغییر قیمت اوراق'!Q:Q,'درآمد ناشی از تغییر قیمت اوراق'!A:A,A13)</f>
        <v>-41154664992</v>
      </c>
      <c r="P13" s="34"/>
      <c r="Q13" s="54">
        <f>SUMIFS('درآمد ناشی از فروش'!Q:Q,'درآمد ناشی از فروش'!A:A,A13)</f>
        <v>0</v>
      </c>
      <c r="R13" s="34"/>
      <c r="S13" s="54">
        <f>M13+O13+Q13</f>
        <v>-41154664992</v>
      </c>
      <c r="U13" s="146">
        <v>-1.531251837931431E-2</v>
      </c>
    </row>
    <row r="14" spans="1:21" x14ac:dyDescent="0.45">
      <c r="A14" s="101" t="s">
        <v>19</v>
      </c>
      <c r="C14" s="11">
        <v>0</v>
      </c>
      <c r="E14" s="11" cm="1">
        <f t="array" ref="E14">SUMIFS('درآمد ناشی از تغییر قیمت اوراق'!I:I,'درآمد ناشی از تغییر قیمت اوراق'!A:A,A14:A14)</f>
        <v>18976076677</v>
      </c>
      <c r="G14" s="11" cm="1">
        <f t="array" ref="G14">SUMIFS('درآمد ناشی از فروش'!I:I,'درآمد ناشی از فروش'!A:A,A14:A14)</f>
        <v>0</v>
      </c>
      <c r="I14" s="14">
        <f>C14+E14+G14</f>
        <v>18976076677</v>
      </c>
      <c r="K14" s="146">
        <v>1.7930034958146716E-2</v>
      </c>
      <c r="M14" s="54">
        <v>0</v>
      </c>
      <c r="N14" s="34"/>
      <c r="O14" s="68">
        <f>SUMIFS('درآمد ناشی از تغییر قیمت اوراق'!Q:Q,'درآمد ناشی از تغییر قیمت اوراق'!A:A,A14)</f>
        <v>51111979237</v>
      </c>
      <c r="P14" s="34"/>
      <c r="Q14" s="54">
        <f>SUMIFS('درآمد ناشی از فروش'!Q:Q,'درآمد ناشی از فروش'!A:A,A14)</f>
        <v>0</v>
      </c>
      <c r="R14" s="34"/>
      <c r="S14" s="54">
        <f>M14+O14+Q14</f>
        <v>51111979237</v>
      </c>
      <c r="U14" s="146">
        <v>1.9017361011730571E-2</v>
      </c>
    </row>
    <row r="15" spans="1:21" ht="21" x14ac:dyDescent="0.45">
      <c r="A15" s="38" t="s">
        <v>178</v>
      </c>
      <c r="C15" s="41">
        <f>SUM(C10:C14)</f>
        <v>0</v>
      </c>
      <c r="E15" s="41">
        <f>SUM(E10:E14)</f>
        <v>59392811737</v>
      </c>
      <c r="G15" s="41">
        <f>SUM(G10:G14)</f>
        <v>0</v>
      </c>
      <c r="I15" s="41">
        <f>SUM(I10:I14)</f>
        <v>59392811737</v>
      </c>
      <c r="K15" s="151">
        <f>SUM(K10:K14)</f>
        <v>5.6118828398167758E-2</v>
      </c>
      <c r="M15" s="41">
        <f>SUM(M10:M14)</f>
        <v>0</v>
      </c>
      <c r="O15" s="41">
        <f>SUM(O10:O14)</f>
        <v>45328583004</v>
      </c>
      <c r="Q15" s="41">
        <f>SUM(Q10:Q14)</f>
        <v>0</v>
      </c>
      <c r="S15" s="41">
        <f>SUM(S10:S14)</f>
        <v>45328583004</v>
      </c>
      <c r="U15" s="138">
        <f>SUM(U10:U14)</f>
        <v>1.6865518416732304E-2</v>
      </c>
    </row>
  </sheetData>
  <sortState xmlns:xlrd2="http://schemas.microsoft.com/office/spreadsheetml/2017/richdata2" ref="A10:U14">
    <sortCondition descending="1" ref="S10:S14"/>
  </sortState>
  <mergeCells count="15">
    <mergeCell ref="A1:U1"/>
    <mergeCell ref="A2:U2"/>
    <mergeCell ref="A3:U3"/>
    <mergeCell ref="S7:U7"/>
    <mergeCell ref="Q7:Q8"/>
    <mergeCell ref="O7:O8"/>
    <mergeCell ref="M7:M8"/>
    <mergeCell ref="A5:U5"/>
    <mergeCell ref="C6:K6"/>
    <mergeCell ref="M6:U6"/>
    <mergeCell ref="E7:E8"/>
    <mergeCell ref="G7:G8"/>
    <mergeCell ref="C7:C8"/>
    <mergeCell ref="A7:A8"/>
    <mergeCell ref="I7:K7"/>
  </mergeCells>
  <pageMargins left="0.39" right="0.39" top="0.39" bottom="0.39" header="0" footer="0"/>
  <pageSetup paperSize="9" scale="6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17</vt:i4>
      </vt:variant>
    </vt:vector>
  </HeadingPairs>
  <TitlesOfParts>
    <vt:vector size="34" baseType="lpstr">
      <vt:lpstr>صورت وضعیت</vt:lpstr>
      <vt:lpstr>سهام</vt:lpstr>
      <vt:lpstr>واحدهای صندوق</vt:lpstr>
      <vt:lpstr>سپرده </vt:lpstr>
      <vt:lpstr>اوراق</vt:lpstr>
      <vt:lpstr>تعدیل قیمت</vt:lpstr>
      <vt:lpstr>درآمد</vt:lpstr>
      <vt:lpstr>درآمد سرمایه گذاری در سهام</vt:lpstr>
      <vt:lpstr>درآمد سرمایه گذاری در صندوق</vt:lpstr>
      <vt:lpstr>درآمد سرمایه گذاری در اوراق</vt:lpstr>
      <vt:lpstr>درآمد سپرده بانکی</vt:lpstr>
      <vt:lpstr>سایر درآمدها</vt:lpstr>
      <vt:lpstr>مبالغ تخصیصی اوراق</vt:lpstr>
      <vt:lpstr>سود اوراق بهادار</vt:lpstr>
      <vt:lpstr>سود سپرده بانکی</vt:lpstr>
      <vt:lpstr>درآمد ناشی از فروش</vt:lpstr>
      <vt:lpstr>درآمد ناشی از تغییر قیمت اوراق</vt:lpstr>
      <vt:lpstr>اوراق!Print_Area</vt:lpstr>
      <vt:lpstr>'تعدیل قیمت'!Print_Area</vt:lpstr>
      <vt:lpstr>درآمد!Print_Area</vt:lpstr>
      <vt:lpstr>'درآمد سپرده بانکی'!Print_Area</vt:lpstr>
      <vt:lpstr>'درآمد سرمایه گذاری در اوراق'!Print_Area</vt:lpstr>
      <vt:lpstr>'درآمد سرمایه گذاری در سهام'!Print_Area</vt:lpstr>
      <vt:lpstr>'درآمد سرمایه گذاری در صندوق'!Print_Area</vt:lpstr>
      <vt:lpstr>'درآمد ناشی از تغییر قیمت اوراق'!Print_Area</vt:lpstr>
      <vt:lpstr>'درآمد ناشی از فروش'!Print_Area</vt:lpstr>
      <vt:lpstr>'سایر درآمدها'!Print_Area</vt:lpstr>
      <vt:lpstr>'سپرده '!Print_Area</vt:lpstr>
      <vt:lpstr>سهام!Print_Area</vt:lpstr>
      <vt:lpstr>'سود اوراق بهادار'!Print_Area</vt:lpstr>
      <vt:lpstr>'سود سپرده بانکی'!Print_Area</vt:lpstr>
      <vt:lpstr>'صورت وضعیت'!Print_Area</vt:lpstr>
      <vt:lpstr>'مبالغ تخصیصی اوراق'!Print_Area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Majid 2116. Aghataghi</dc:creator>
  <cp:lastModifiedBy>So Ho</cp:lastModifiedBy>
  <cp:lastPrinted>2025-05-24T12:55:22Z</cp:lastPrinted>
  <dcterms:created xsi:type="dcterms:W3CDTF">2024-08-28T07:34:27Z</dcterms:created>
  <dcterms:modified xsi:type="dcterms:W3CDTF">2025-05-31T07:51:08Z</dcterms:modified>
</cp:coreProperties>
</file>