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خرداد1404\"/>
    </mc:Choice>
  </mc:AlternateContent>
  <xr:revisionPtr revIDLastSave="0" documentId="13_ncr:1_{46200E8B-237C-46DB-B6AB-5A8DEF20E16F}" xr6:coauthVersionLast="47" xr6:coauthVersionMax="47" xr10:uidLastSave="{00000000-0000-0000-0000-000000000000}"/>
  <bookViews>
    <workbookView xWindow="3495" yWindow="0" windowWidth="12735" windowHeight="14820" tabRatio="948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سپرده " sheetId="23" r:id="rId4"/>
    <sheet name="اوراق" sheetId="5" r:id="rId5"/>
    <sheet name="تعدیل قیمت" sheetId="6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" sheetId="11" r:id="rId10"/>
    <sheet name="درآمد سپرده بانکی" sheetId="13" r:id="rId11"/>
    <sheet name="سایر درآمدها" sheetId="14" r:id="rId12"/>
    <sheet name="مبالغ تخصیصی اوراق" sheetId="22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externalReferences>
    <externalReference r:id="rId18"/>
  </externalReferences>
  <definedNames>
    <definedName name="_xlnm._FilterDatabase" localSheetId="4" hidden="1">اوراق!$A$10:$AK$25</definedName>
    <definedName name="_xlnm._FilterDatabase" localSheetId="15" hidden="1">'درآمد ناشی از فروش'!$S$9:$AI$9</definedName>
    <definedName name="_xlnm._FilterDatabase" localSheetId="1" hidden="1">سهام!$A$10:$Y$11</definedName>
    <definedName name="_xlnm._FilterDatabase" localSheetId="13" hidden="1">'سود اوراق بهادار'!$A$9:$S$24</definedName>
    <definedName name="_xlnm.Print_Area" localSheetId="4">اوراق!$A$1:$AK$27</definedName>
    <definedName name="_xlnm.Print_Area" localSheetId="5">'تعدیل قیمت'!$A$1:$N$19</definedName>
    <definedName name="_xlnm.Print_Area" localSheetId="6">درآمد!$A$1:$J$16</definedName>
    <definedName name="_xlnm.Print_Area" localSheetId="10">'درآمد سپرده بانکی'!$A$1:$J$13</definedName>
    <definedName name="_xlnm.Print_Area" localSheetId="9">'درآمد سرمایه گذاری در اوراق'!$A$1:$U$32</definedName>
    <definedName name="_xlnm.Print_Area" localSheetId="7">'درآمد سرمایه گذاری در سهام'!$A$1:$V$14</definedName>
    <definedName name="_xlnm.Print_Area" localSheetId="8">'درآمد سرمایه گذاری در صندوق'!$A$1:$U$17</definedName>
    <definedName name="_xlnm.Print_Area" localSheetId="16">'درآمد ناشی از تغییر قیمت اوراق'!$A$1:$R$32</definedName>
    <definedName name="_xlnm.Print_Area" localSheetId="15">'درآمد ناشی از فروش'!$A$1:$Q$17</definedName>
    <definedName name="_xlnm.Print_Area" localSheetId="11">'سایر درآمدها'!$A$1:$E$10</definedName>
    <definedName name="_xlnm.Print_Area" localSheetId="3">'سپرده '!$A$1:$K$11</definedName>
    <definedName name="_xlnm.Print_Area" localSheetId="1">سهام!$A$1:$Y$16</definedName>
    <definedName name="_xlnm.Print_Area" localSheetId="13">'سود اوراق بهادار'!$A$1:$S$28</definedName>
    <definedName name="_xlnm.Print_Area" localSheetId="14">'سود سپرده بانکی'!$A$1:$N$11</definedName>
    <definedName name="_xlnm.Print_Area" localSheetId="0">'صورت وضعیت'!$A$1:$C$17</definedName>
    <definedName name="_xlnm.Print_Area" localSheetId="12">'مبالغ تخصیصی اوراق'!$A$1:$H$14</definedName>
    <definedName name="_xlnm.Print_Area" localSheetId="2">'واحدهای صندوق'!$A$1:$Y$17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1" l="1"/>
  <c r="I31" i="21"/>
  <c r="G30" i="21"/>
  <c r="E31" i="21"/>
  <c r="Q31" i="21"/>
  <c r="O31" i="21"/>
  <c r="M31" i="21"/>
  <c r="S27" i="17"/>
  <c r="Q27" i="17"/>
  <c r="O27" i="17"/>
  <c r="M27" i="17"/>
  <c r="K27" i="17"/>
  <c r="I27" i="17"/>
  <c r="C10" i="13" l="1"/>
  <c r="G10" i="13"/>
  <c r="C9" i="14"/>
  <c r="E9" i="14"/>
  <c r="C10" i="18"/>
  <c r="E10" i="18"/>
  <c r="G10" i="18"/>
  <c r="I10" i="18"/>
  <c r="K10" i="18"/>
  <c r="M10" i="18"/>
  <c r="E16" i="19"/>
  <c r="G16" i="19"/>
  <c r="I16" i="19"/>
  <c r="M16" i="19"/>
  <c r="O16" i="19"/>
  <c r="Q16" i="19"/>
  <c r="K6" i="21" l="1"/>
  <c r="K6" i="19"/>
  <c r="I6" i="18"/>
  <c r="O6" i="17"/>
  <c r="G6" i="13"/>
  <c r="I10" i="13" l="1"/>
  <c r="E10" i="13" l="1"/>
  <c r="A3" i="14" l="1"/>
  <c r="A3" i="21"/>
  <c r="A3" i="19"/>
  <c r="A3" i="18"/>
  <c r="E6" i="14"/>
  <c r="C8" i="6" l="1"/>
  <c r="A3" i="22" l="1"/>
  <c r="A3" i="13"/>
  <c r="E9" i="22" l="1"/>
  <c r="E8" i="22"/>
  <c r="A2" i="22"/>
</calcChain>
</file>

<file path=xl/sharedStrings.xml><?xml version="1.0" encoding="utf-8"?>
<sst xmlns="http://schemas.openxmlformats.org/spreadsheetml/2006/main" count="562" uniqueCount="196">
  <si>
    <t>صندوق سرمایه‌گذاری تداوم اطمینان تمدن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</si>
  <si>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</si>
  <si>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</si>
  <si>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</si>
  <si>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</si>
  <si>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</si>
  <si>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</si>
  <si>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</si>
  <si>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</si>
  <si>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</si>
  <si>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</si>
  <si>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آتیه داده پرداز</t>
  </si>
  <si>
    <t>سرمایه گذاری تامین اجتماعی</t>
  </si>
  <si>
    <t>جمع</t>
  </si>
  <si>
    <t>نرخ سود موثر</t>
  </si>
  <si>
    <t>تعداد اوراق</t>
  </si>
  <si>
    <t>صندوق</t>
  </si>
  <si>
    <t>تعداد واحد</t>
  </si>
  <si>
    <t>قیمت ابطال / بازار هر واحد</t>
  </si>
  <si>
    <t>صندوق س.آرمان آتیه درخشان مس-س</t>
  </si>
  <si>
    <t>صندوق س.پشتوانه طلا تابان تمدن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</si>
  <si>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</si>
  <si>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</si>
  <si>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</si>
  <si>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</si>
  <si>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</si>
  <si>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</si>
  <si>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بله</t>
  </si>
  <si>
    <t>اسناد خزانه-م1بودجه01-040326</t>
  </si>
  <si>
    <t>1401/02/26</t>
  </si>
  <si>
    <t>1404/03/26</t>
  </si>
  <si>
    <t>مرابحه سبحان انکولوژی060530</t>
  </si>
  <si>
    <t>1402/05/30</t>
  </si>
  <si>
    <t>1406/05/30</t>
  </si>
  <si>
    <t>مرابحه عام دولت 166-ش.خ050419</t>
  </si>
  <si>
    <t>1403/04/19</t>
  </si>
  <si>
    <t>1405/04/19</t>
  </si>
  <si>
    <t>مرابحه عام دولت131-ش.خ040410</t>
  </si>
  <si>
    <t>1402/05/10</t>
  </si>
  <si>
    <t>1404/04/07</t>
  </si>
  <si>
    <t>مرابحه گلرنگ فرش بیدگل060224</t>
  </si>
  <si>
    <t>1403/02/24</t>
  </si>
  <si>
    <t>1406/02/24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</si>
  <si>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</si>
  <si>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</si>
  <si>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</si>
  <si>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</si>
  <si>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</si>
  <si>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</si>
  <si>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</si>
  <si>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</si>
  <si>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</si>
  <si>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</si>
  <si>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</si>
  <si>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</si>
  <si>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</si>
  <si>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</si>
  <si>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</si>
  <si>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1-2</t>
  </si>
  <si>
    <t>2-2</t>
  </si>
  <si>
    <t>3-2</t>
  </si>
  <si>
    <t>4-2</t>
  </si>
  <si>
    <t>سایر درآمدها</t>
  </si>
  <si>
    <t>5-2</t>
  </si>
  <si>
    <t>طی ماه</t>
  </si>
  <si>
    <t>سهام</t>
  </si>
  <si>
    <t>درآمد سود سهام</t>
  </si>
  <si>
    <t>درآمد تغییر ارزش</t>
  </si>
  <si>
    <t>درآمد فروش</t>
  </si>
  <si>
    <t>درآمد سود صندوق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</si>
  <si>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</si>
  <si>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</si>
  <si>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</si>
  <si>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</si>
  <si>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</si>
  <si>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</si>
  <si>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</si>
  <si>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</si>
  <si>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</si>
  <si>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</si>
  <si>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هزینه تنزیل</t>
  </si>
  <si>
    <t>سود اوراق بهادار با درآمد ثابت</t>
  </si>
  <si>
    <t>تاریخ دریافت سود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</si>
  <si>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</si>
  <si>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</si>
  <si>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</si>
  <si>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</si>
  <si>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</si>
  <si>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</si>
  <si>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</si>
  <si>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</si>
  <si>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</si>
  <si>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</t>
  </si>
  <si>
    <t>بهای تمام شده اوراق (ریال)</t>
  </si>
  <si>
    <t>مبلغ شناسایی شده بابت قرارداد خرید و نگهداری اوراق بهادار (ریال)</t>
  </si>
  <si>
    <t>تامین سرمایه تمدن</t>
  </si>
  <si>
    <t>3-1-سرمایه‌گذاری در اوراق بهادار با درآمد ثابت یا علی‌الحساب</t>
  </si>
  <si>
    <t>مرابحه پدیده جم-تمدن070617</t>
  </si>
  <si>
    <t>1403/06/17</t>
  </si>
  <si>
    <t>1407/06/17</t>
  </si>
  <si>
    <t>صکوک مرابحه دیران72-3ماهه23%</t>
  </si>
  <si>
    <t>مشارکت ش شیراز312-3ماهه18%</t>
  </si>
  <si>
    <t>مرابحه عام دولت176-ش.خ050603</t>
  </si>
  <si>
    <t>1403/02/22</t>
  </si>
  <si>
    <t>1407/02/22</t>
  </si>
  <si>
    <t>1403/12/28</t>
  </si>
  <si>
    <t>1403/07/03</t>
  </si>
  <si>
    <t>1405/06/03</t>
  </si>
  <si>
    <t xml:space="preserve"> تنزیل سود بانک</t>
  </si>
  <si>
    <t>مشارکت ش شیراز042-3ماهه18%</t>
  </si>
  <si>
    <t>مشارکت ش اصفهان042-3ماهه18%</t>
  </si>
  <si>
    <t>مشارکت ش تهران42-3ماهه18%</t>
  </si>
  <si>
    <t>1400/12/26</t>
  </si>
  <si>
    <t>1404/12/25</t>
  </si>
  <si>
    <t>1404/12/24</t>
  </si>
  <si>
    <t xml:space="preserve"> صکوک مرابحه دیران72</t>
  </si>
  <si>
    <t xml:space="preserve"> مرابحه پدیده جم-تمدن070617</t>
  </si>
  <si>
    <t>صندوق س. شاخصی کیان-س</t>
  </si>
  <si>
    <t>مرابحه عام دولت102-ش.خ031211</t>
  </si>
  <si>
    <t>مرابحه عام دولت161-ش.خ040329</t>
  </si>
  <si>
    <t>مشارکت ش اصفهان512-3ماهه18%</t>
  </si>
  <si>
    <t>1403/12/11</t>
  </si>
  <si>
    <t>1403/03/29</t>
  </si>
  <si>
    <t>1404/03/28</t>
  </si>
  <si>
    <t>1401/12/28</t>
  </si>
  <si>
    <t>1405/12/28</t>
  </si>
  <si>
    <t>صندوق س سروسودمند مدبران-سهام</t>
  </si>
  <si>
    <t>صندوق سرمایه گذاری عقیق-سهام</t>
  </si>
  <si>
    <t>صکوک مرابحه دسبحان712-3ماهه23%</t>
  </si>
  <si>
    <t>مرابحه عام دولت203-ش.خ050807</t>
  </si>
  <si>
    <t>1403/12/26</t>
  </si>
  <si>
    <t>1407/12/26</t>
  </si>
  <si>
    <t>1406/07/07</t>
  </si>
  <si>
    <t>وراق مشارکت صکوک مرابحه دسبحان712-3</t>
  </si>
  <si>
    <t>1404/02/31</t>
  </si>
  <si>
    <t>توسعه معادن وص.معدنی خاورمیانه</t>
  </si>
  <si>
    <t>مرابحه پاریزشرق070228</t>
  </si>
  <si>
    <t>1404/02/28</t>
  </si>
  <si>
    <t>1407/02/28</t>
  </si>
  <si>
    <t>1403/12/07</t>
  </si>
  <si>
    <t>سپرده های بانکی</t>
  </si>
  <si>
    <t>درصد سود به میانگین سود سپرده</t>
  </si>
  <si>
    <t>درصد به کل دارایی‌ها</t>
  </si>
  <si>
    <t>ریال</t>
  </si>
  <si>
    <t>سپرده‌های بانکی</t>
  </si>
  <si>
    <t>درصد</t>
  </si>
  <si>
    <t xml:space="preserve">نرخ اسمی (درصد) </t>
  </si>
  <si>
    <t xml:space="preserve">میانگین نرخ بازده تا سررسید قراردادهای منعقده (درصد) </t>
  </si>
  <si>
    <t>5-2- سایر درآمدها</t>
  </si>
  <si>
    <t>درآمد حاصل از سرمایه‌گذاری در واحدهای صندوق‌های سرمایه‌گذاری</t>
  </si>
  <si>
    <t>درآمد حاصل از سرمایه‌گذاری در سهام و حق تقدم سهام</t>
  </si>
  <si>
    <t>درآمد حاصل از سرمایه‌گذاری در اوراق بهادار با درآمد ثابت</t>
  </si>
  <si>
    <t>درآمد حاصل از سرمایه‌گذاری در سپرده بانکی و گواهی سپرده</t>
  </si>
  <si>
    <t>درصد از کل دارایی‌ها</t>
  </si>
  <si>
    <t>4-1- سرمایه‌گذاری در  سپرده‌ بانکی</t>
  </si>
  <si>
    <t>مبلغ (ریال)</t>
  </si>
  <si>
    <t>نرخ سود علی‌الحساب</t>
  </si>
  <si>
    <t xml:space="preserve"> 1 -   سرمایه‌گذاری‌ها</t>
  </si>
  <si>
    <t xml:space="preserve"> 1 -1-   سرمایه‌گذاری در سهام و حق تقدم سهام</t>
  </si>
  <si>
    <t>2- درآمد حاصل از سرمایه‌گذاری‌ها</t>
  </si>
  <si>
    <t>2-1-سرمایه‌گذاری در واحدهای صندوق‌های سرمایه‌گذاری</t>
  </si>
  <si>
    <t>(بر اساس دستورالعمل نحوه تعیین قیمت خرید و فروش اوراق بهادار در صندوق‌های سرمایه‌گذاری)</t>
  </si>
  <si>
    <t>1-2- درآمد حاصل از سرمایه‌گذاری در سهام و حق تقدم سهام</t>
  </si>
  <si>
    <t>2-2- درآمد حاصل از سرمایه‌گذاری در واحدهای صندوق</t>
  </si>
  <si>
    <t>3-2- درآمد حاصل از سرمایه‌گذاری در اوراق بهادار با درآمد ثابت:</t>
  </si>
  <si>
    <t>صدور طی دوره</t>
  </si>
  <si>
    <t>ابطال طی دوره</t>
  </si>
  <si>
    <t>مبلغ ابطال</t>
  </si>
  <si>
    <t>4-2- درآمد حاصل از سرمایه‌گذاری در سپرده بانکی و گواهی سپرده</t>
  </si>
  <si>
    <t>جمع کل</t>
  </si>
  <si>
    <t>برای ماه منتهی به 1404/03/31</t>
  </si>
  <si>
    <t>1404/03/31</t>
  </si>
  <si>
    <t>از ابتدای سال مالی تا پایان خرداد 1404</t>
  </si>
  <si>
    <t xml:space="preserve">توسعه معادن وص.معدنی خاورمیانه </t>
  </si>
  <si>
    <t>-2.40%</t>
  </si>
  <si>
    <t>صندوق مرابحه عام دولت131-ش.خ040410</t>
  </si>
  <si>
    <t>0.00%</t>
  </si>
  <si>
    <t>صندوق مرابحه عام دولت 166-ش.خ050419</t>
  </si>
  <si>
    <t>صندوق مرابحه عام دولت176-ش.خ050603</t>
  </si>
  <si>
    <t>صندوق مرابحه عام دولت203-ش.خ050807</t>
  </si>
  <si>
    <t>صندوق مرابحه عام دولت161-ش.خ040329</t>
  </si>
  <si>
    <t>صندوق اسناد خزانه-م1بودجه01-040326</t>
  </si>
  <si>
    <t>صندوق مشارکت ش شیراز312-3ماهه18%</t>
  </si>
  <si>
    <t>صندوق مرابحه عام دولت102-ش.خ031211</t>
  </si>
  <si>
    <t>اوراق مشارکت مرابحه پاریزشرق070228</t>
  </si>
  <si>
    <t>ح.توسعه م وص.معدنی خاورمیانه</t>
  </si>
  <si>
    <t>صندوق مشارکت ش اصفهان042-3ماهه18%</t>
  </si>
  <si>
    <t>صندوق مشارکت ش شیراز042-3ماهه18%</t>
  </si>
  <si>
    <t>صندوق مشارکت ش تهران42-3ماهه18%</t>
  </si>
  <si>
    <t>صندوق مرابحه سبحان انکولوژی060530</t>
  </si>
  <si>
    <t>صندوق صکوک مرابحه دیران72-3ماهه23%</t>
  </si>
  <si>
    <t>صندوق مرابحه گلرنگ فرش بیدگل060224</t>
  </si>
  <si>
    <t>صندوق مرابحه پدیده جم-تمدن070617</t>
  </si>
  <si>
    <t>صندوق مشارکت ش اصفهان512-3ماهه18%</t>
  </si>
  <si>
    <t>صندوق صکوک مرابحه دسبحان712-3ماهه23%</t>
  </si>
  <si>
    <t>صندوق مرابحه پاریزشرق070228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</si>
</sst>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-_ر_ي_ا_ل_ ;_ * #,##0.00\-_ر_ي_ا_ل_ ;_ * &quot;-&quot;??_-_ر_ي_ا_ل_ ;_ @_ "/>
    <numFmt numFmtId="165" formatCode="#,###;\(#,###\);\-"/>
    <numFmt numFmtId="166" formatCode="0.0%"/>
    <numFmt numFmtId="167" formatCode="#,###.0000;\(#,###.0000\);\-"/>
    <numFmt numFmtId="168" formatCode=";;;"/>
    <numFmt numFmtId="169" formatCode="#,###.00000;\(#,###.00000\);\-"/>
    <numFmt numFmtId="170" formatCode="#,###.0000000;\(#,###.0000000\);\-"/>
    <numFmt numFmtId="171" formatCode="#,##0.0000_);\(#,##0.0000\)"/>
    <numFmt numFmtId="172" formatCode="_ * #,##0_-_ر_ي_ا_ل_ ;_ * #,##0\-_ر_ي_ا_ل_ ;_ * &quot;-&quot;??_-_ر_ي_ا_ل_ ;_ @_ "/>
    <numFmt numFmtId="173" formatCode="0.00%;\(0.00%\);\-"/>
    <numFmt numFmtId="174" formatCode="0%;\(0%\);\-"/>
  </numFmts>
  <fonts count="16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2"/>
      <color theme="1"/>
      <name val="B Nazanin"/>
      <charset val="178"/>
    </font>
    <font>
      <sz val="10"/>
      <color rgb="FF000000"/>
      <name val="Arial"/>
      <family val="2"/>
    </font>
    <font>
      <b/>
      <sz val="12"/>
      <name val="B Nazanin"/>
      <charset val="178"/>
    </font>
    <font>
      <sz val="12"/>
      <color theme="1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sz val="14"/>
      <color rgb="FF000000"/>
      <name val="Arial"/>
      <family val="2"/>
    </font>
    <font>
      <sz val="12"/>
      <name val="B Nazanin"/>
      <charset val="178"/>
    </font>
    <font>
      <b/>
      <u/>
      <sz val="14"/>
      <color rgb="FF000000"/>
      <name val="B Nazanin"/>
      <charset val="178"/>
    </font>
    <font>
      <sz val="12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90">
    <xf numFmtId="0" fontId="0" fillId="0" borderId="0" xfId="0" applyAlignment="1">
      <alignment horizontal="left"/>
    </xf>
    <xf numFmtId="165" fontId="4" fillId="0" borderId="0" xfId="0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horizontal="center" vertical="top"/>
    </xf>
    <xf numFmtId="165" fontId="6" fillId="0" borderId="9" xfId="3" applyNumberFormat="1" applyFont="1" applyFill="1" applyBorder="1" applyAlignment="1">
      <alignment horizontal="center" vertical="center" wrapText="1" readingOrder="2"/>
    </xf>
    <xf numFmtId="165" fontId="9" fillId="0" borderId="9" xfId="3" applyNumberFormat="1" applyFont="1" applyFill="1" applyBorder="1" applyAlignment="1">
      <alignment horizontal="center" vertical="center" wrapText="1" readingOrder="2"/>
    </xf>
    <xf numFmtId="165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 vertical="top"/>
    </xf>
    <xf numFmtId="165" fontId="3" fillId="0" borderId="3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Alignment="1">
      <alignment horizontal="center" vertical="top"/>
    </xf>
    <xf numFmtId="165" fontId="4" fillId="0" borderId="0" xfId="1" applyNumberFormat="1" applyFont="1" applyFill="1" applyBorder="1" applyAlignment="1">
      <alignment horizontal="center" vertical="top"/>
    </xf>
    <xf numFmtId="165" fontId="4" fillId="0" borderId="0" xfId="0" applyNumberFormat="1" applyFont="1" applyFill="1" applyAlignment="1">
      <alignment horizontal="center" vertical="center"/>
    </xf>
    <xf numFmtId="165" fontId="4" fillId="0" borderId="2" xfId="0" applyNumberFormat="1" applyFont="1" applyBorder="1" applyAlignment="1">
      <alignment horizontal="left"/>
    </xf>
    <xf numFmtId="165" fontId="4" fillId="0" borderId="0" xfId="1" applyNumberFormat="1" applyFont="1" applyAlignment="1">
      <alignment horizontal="left"/>
    </xf>
    <xf numFmtId="165" fontId="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horizontal="left"/>
    </xf>
    <xf numFmtId="165" fontId="4" fillId="0" borderId="0" xfId="0" applyNumberFormat="1" applyFont="1" applyFill="1" applyAlignment="1">
      <alignment horizontal="right" vertical="top"/>
    </xf>
    <xf numFmtId="165" fontId="4" fillId="0" borderId="0" xfId="0" applyNumberFormat="1" applyFont="1" applyFill="1" applyAlignment="1">
      <alignment horizontal="left"/>
    </xf>
    <xf numFmtId="165" fontId="4" fillId="0" borderId="0" xfId="1" applyNumberFormat="1" applyFont="1" applyFill="1" applyAlignment="1">
      <alignment horizontal="left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4" fillId="0" borderId="0" xfId="4" applyNumberFormat="1" applyFont="1" applyAlignment="1">
      <alignment horizontal="left"/>
    </xf>
    <xf numFmtId="165" fontId="9" fillId="0" borderId="9" xfId="0" applyNumberFormat="1" applyFont="1" applyBorder="1" applyAlignment="1">
      <alignment horizontal="center" vertical="center" readingOrder="2"/>
    </xf>
    <xf numFmtId="165" fontId="8" fillId="0" borderId="0" xfId="0" applyNumberFormat="1" applyFont="1" applyFill="1" applyAlignment="1">
      <alignment horizontal="right" vertical="center"/>
    </xf>
    <xf numFmtId="165" fontId="4" fillId="0" borderId="0" xfId="0" applyNumberFormat="1" applyFont="1" applyBorder="1" applyAlignment="1">
      <alignment horizontal="left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vertical="top"/>
    </xf>
    <xf numFmtId="165" fontId="13" fillId="0" borderId="0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readingOrder="2"/>
    </xf>
    <xf numFmtId="165" fontId="3" fillId="0" borderId="8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  <xf numFmtId="165" fontId="3" fillId="0" borderId="0" xfId="1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left"/>
    </xf>
    <xf numFmtId="165" fontId="4" fillId="0" borderId="0" xfId="0" applyNumberFormat="1" applyFont="1" applyFill="1" applyAlignment="1">
      <alignment vertical="top"/>
    </xf>
    <xf numFmtId="165" fontId="4" fillId="0" borderId="0" xfId="1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left" wrapText="1"/>
    </xf>
    <xf numFmtId="165" fontId="8" fillId="0" borderId="0" xfId="0" applyNumberFormat="1" applyFont="1" applyFill="1" applyAlignment="1">
      <alignment horizontal="right" vertical="center" wrapText="1" readingOrder="2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left" wrapText="1"/>
    </xf>
    <xf numFmtId="165" fontId="4" fillId="0" borderId="0" xfId="0" applyNumberFormat="1" applyFont="1" applyFill="1" applyBorder="1" applyAlignment="1">
      <alignment horizontal="right" vertical="top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0" xfId="4" applyNumberFormat="1" applyFont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8" fillId="0" borderId="0" xfId="0" applyNumberFormat="1" applyFont="1" applyFill="1" applyAlignment="1">
      <alignment horizontal="center" vertical="center" readingOrder="2"/>
    </xf>
    <xf numFmtId="165" fontId="4" fillId="0" borderId="0" xfId="1" applyNumberFormat="1" applyFont="1" applyBorder="1" applyAlignment="1">
      <alignment horizontal="center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top"/>
    </xf>
    <xf numFmtId="165" fontId="4" fillId="0" borderId="5" xfId="0" applyNumberFormat="1" applyFont="1" applyFill="1" applyBorder="1" applyAlignment="1">
      <alignment horizontal="right" vertical="top"/>
    </xf>
    <xf numFmtId="165" fontId="3" fillId="0" borderId="7" xfId="1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right" vertical="top"/>
    </xf>
    <xf numFmtId="165" fontId="3" fillId="0" borderId="8" xfId="0" applyNumberFormat="1" applyFont="1" applyFill="1" applyBorder="1" applyAlignment="1">
      <alignment horizontal="center" vertical="top"/>
    </xf>
    <xf numFmtId="165" fontId="3" fillId="0" borderId="5" xfId="0" applyNumberFormat="1" applyFont="1" applyFill="1" applyBorder="1" applyAlignment="1">
      <alignment vertical="top"/>
    </xf>
    <xf numFmtId="165" fontId="3" fillId="0" borderId="8" xfId="1" applyNumberFormat="1" applyFont="1" applyBorder="1" applyAlignment="1">
      <alignment horizontal="center" vertical="center"/>
    </xf>
    <xf numFmtId="165" fontId="4" fillId="0" borderId="5" xfId="1" applyNumberFormat="1" applyFont="1" applyBorder="1" applyAlignment="1"/>
    <xf numFmtId="165" fontId="4" fillId="0" borderId="5" xfId="0" applyNumberFormat="1" applyFont="1" applyFill="1" applyBorder="1" applyAlignment="1">
      <alignment vertical="top"/>
    </xf>
    <xf numFmtId="165" fontId="3" fillId="0" borderId="5" xfId="0" applyNumberFormat="1" applyFont="1" applyFill="1" applyBorder="1" applyAlignment="1">
      <alignment horizontal="right" vertical="top" wrapText="1"/>
    </xf>
    <xf numFmtId="165" fontId="3" fillId="0" borderId="8" xfId="1" applyNumberFormat="1" applyFont="1" applyFill="1" applyBorder="1" applyAlignment="1">
      <alignment horizontal="center" vertical="center"/>
    </xf>
    <xf numFmtId="10" fontId="3" fillId="0" borderId="8" xfId="6" applyNumberFormat="1" applyFont="1" applyFill="1" applyBorder="1" applyAlignment="1">
      <alignment horizontal="center" vertical="center"/>
    </xf>
    <xf numFmtId="10" fontId="4" fillId="0" borderId="0" xfId="6" applyNumberFormat="1" applyFont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 wrapText="1"/>
    </xf>
    <xf numFmtId="10" fontId="8" fillId="0" borderId="0" xfId="6" applyNumberFormat="1" applyFont="1" applyFill="1" applyAlignment="1">
      <alignment horizontal="center" vertical="center"/>
    </xf>
    <xf numFmtId="10" fontId="3" fillId="0" borderId="0" xfId="6" applyNumberFormat="1" applyFont="1" applyFill="1" applyBorder="1" applyAlignment="1">
      <alignment horizontal="center" vertical="center" wrapText="1"/>
    </xf>
    <xf numFmtId="10" fontId="3" fillId="0" borderId="7" xfId="6" applyNumberFormat="1" applyFont="1" applyFill="1" applyBorder="1" applyAlignment="1">
      <alignment horizontal="center" vertical="top"/>
    </xf>
    <xf numFmtId="10" fontId="4" fillId="0" borderId="0" xfId="6" applyNumberFormat="1" applyFont="1" applyAlignment="1">
      <alignment horizontal="center"/>
    </xf>
    <xf numFmtId="9" fontId="4" fillId="0" borderId="0" xfId="6" applyNumberFormat="1" applyFont="1" applyAlignment="1">
      <alignment horizontal="center" vertical="center"/>
    </xf>
    <xf numFmtId="166" fontId="9" fillId="0" borderId="9" xfId="6" applyNumberFormat="1" applyFont="1" applyFill="1" applyBorder="1" applyAlignment="1">
      <alignment horizontal="center" vertical="center" wrapText="1" readingOrder="2"/>
    </xf>
    <xf numFmtId="9" fontId="9" fillId="0" borderId="9" xfId="6" applyNumberFormat="1" applyFont="1" applyFill="1" applyBorder="1" applyAlignment="1">
      <alignment horizontal="center" vertical="center" wrapText="1" readingOrder="2"/>
    </xf>
    <xf numFmtId="9" fontId="3" fillId="0" borderId="8" xfId="6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8" fontId="4" fillId="0" borderId="0" xfId="1" applyNumberFormat="1" applyFont="1" applyAlignment="1">
      <alignment horizontal="left"/>
    </xf>
    <xf numFmtId="165" fontId="3" fillId="0" borderId="8" xfId="0" applyNumberFormat="1" applyFont="1" applyFill="1" applyBorder="1" applyAlignment="1">
      <alignment horizontal="center" vertical="center"/>
    </xf>
    <xf numFmtId="169" fontId="4" fillId="0" borderId="0" xfId="0" applyNumberFormat="1" applyFont="1" applyAlignment="1">
      <alignment horizontal="left"/>
    </xf>
    <xf numFmtId="172" fontId="13" fillId="0" borderId="0" xfId="1" applyNumberFormat="1" applyFont="1" applyFill="1" applyBorder="1" applyAlignment="1">
      <alignment horizontal="center" vertical="center"/>
    </xf>
    <xf numFmtId="173" fontId="3" fillId="0" borderId="3" xfId="0" applyNumberFormat="1" applyFont="1" applyFill="1" applyBorder="1" applyAlignment="1">
      <alignment horizontal="center" vertical="center" wrapText="1"/>
    </xf>
    <xf numFmtId="173" fontId="3" fillId="0" borderId="0" xfId="0" applyNumberFormat="1" applyFont="1" applyFill="1" applyBorder="1" applyAlignment="1">
      <alignment horizontal="center" vertical="center" wrapText="1"/>
    </xf>
    <xf numFmtId="173" fontId="4" fillId="0" borderId="0" xfId="0" applyNumberFormat="1" applyFont="1" applyAlignment="1">
      <alignment horizontal="center" vertical="center"/>
    </xf>
    <xf numFmtId="173" fontId="4" fillId="0" borderId="0" xfId="0" applyNumberFormat="1" applyFont="1" applyAlignment="1">
      <alignment horizontal="left"/>
    </xf>
    <xf numFmtId="173" fontId="3" fillId="0" borderId="3" xfId="6" applyNumberFormat="1" applyFont="1" applyFill="1" applyBorder="1" applyAlignment="1">
      <alignment horizontal="center" vertical="center" wrapText="1"/>
    </xf>
    <xf numFmtId="173" fontId="3" fillId="0" borderId="0" xfId="6" applyNumberFormat="1" applyFont="1" applyFill="1" applyBorder="1" applyAlignment="1">
      <alignment horizontal="center" vertical="center" wrapText="1"/>
    </xf>
    <xf numFmtId="173" fontId="3" fillId="0" borderId="7" xfId="6" applyNumberFormat="1" applyFont="1" applyFill="1" applyBorder="1" applyAlignment="1">
      <alignment horizontal="center" vertical="center"/>
    </xf>
    <xf numFmtId="173" fontId="4" fillId="0" borderId="0" xfId="6" applyNumberFormat="1" applyFont="1" applyAlignment="1">
      <alignment horizontal="left"/>
    </xf>
    <xf numFmtId="173" fontId="3" fillId="0" borderId="3" xfId="1" applyNumberFormat="1" applyFont="1" applyFill="1" applyBorder="1" applyAlignment="1">
      <alignment horizontal="center" vertical="center" wrapText="1"/>
    </xf>
    <xf numFmtId="173" fontId="3" fillId="0" borderId="0" xfId="1" applyNumberFormat="1" applyFont="1" applyFill="1" applyBorder="1" applyAlignment="1">
      <alignment horizontal="center" vertical="center" wrapText="1"/>
    </xf>
    <xf numFmtId="173" fontId="8" fillId="0" borderId="0" xfId="0" applyNumberFormat="1" applyFont="1" applyFill="1" applyAlignment="1">
      <alignment horizontal="center" vertical="center" wrapText="1"/>
    </xf>
    <xf numFmtId="173" fontId="3" fillId="0" borderId="1" xfId="0" applyNumberFormat="1" applyFont="1" applyFill="1" applyBorder="1" applyAlignment="1">
      <alignment horizontal="center" vertical="center" wrapText="1"/>
    </xf>
    <xf numFmtId="173" fontId="13" fillId="0" borderId="0" xfId="0" applyNumberFormat="1" applyFont="1" applyFill="1" applyBorder="1" applyAlignment="1">
      <alignment horizontal="center" vertical="center"/>
    </xf>
    <xf numFmtId="173" fontId="3" fillId="0" borderId="8" xfId="6" applyNumberFormat="1" applyFont="1" applyFill="1" applyBorder="1" applyAlignment="1">
      <alignment horizontal="center" vertical="center" wrapText="1"/>
    </xf>
    <xf numFmtId="173" fontId="4" fillId="0" borderId="0" xfId="0" applyNumberFormat="1" applyFont="1" applyAlignment="1">
      <alignment horizontal="center" vertical="center" wrapText="1"/>
    </xf>
    <xf numFmtId="173" fontId="8" fillId="0" borderId="0" xfId="0" applyNumberFormat="1" applyFont="1" applyFill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readingOrder="2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/>
    </xf>
    <xf numFmtId="173" fontId="4" fillId="0" borderId="0" xfId="1" applyNumberFormat="1" applyFont="1" applyFill="1" applyAlignment="1">
      <alignment horizontal="center" vertical="center"/>
    </xf>
    <xf numFmtId="170" fontId="4" fillId="0" borderId="0" xfId="0" applyNumberFormat="1" applyFont="1" applyFill="1" applyAlignment="1">
      <alignment horizontal="left"/>
    </xf>
    <xf numFmtId="165" fontId="4" fillId="0" borderId="0" xfId="1" applyNumberFormat="1" applyFont="1" applyFill="1" applyBorder="1" applyAlignment="1">
      <alignment horizontal="left"/>
    </xf>
    <xf numFmtId="173" fontId="3" fillId="0" borderId="8" xfId="6" applyNumberFormat="1" applyFont="1" applyFill="1" applyBorder="1" applyAlignment="1">
      <alignment horizontal="center" vertical="center"/>
    </xf>
    <xf numFmtId="173" fontId="4" fillId="0" borderId="0" xfId="6" applyNumberFormat="1" applyFont="1" applyFill="1" applyAlignment="1">
      <alignment horizontal="center" vertical="center"/>
    </xf>
    <xf numFmtId="173" fontId="4" fillId="0" borderId="0" xfId="0" applyNumberFormat="1" applyFont="1" applyFill="1" applyAlignment="1">
      <alignment horizontal="center" vertical="center"/>
    </xf>
    <xf numFmtId="173" fontId="3" fillId="0" borderId="7" xfId="6" applyNumberFormat="1" applyFont="1" applyFill="1" applyBorder="1" applyAlignment="1">
      <alignment horizontal="center" vertical="center" wrapText="1"/>
    </xf>
    <xf numFmtId="173" fontId="4" fillId="0" borderId="0" xfId="6" applyNumberFormat="1" applyFont="1" applyFill="1" applyAlignment="1">
      <alignment horizontal="left"/>
    </xf>
    <xf numFmtId="173" fontId="4" fillId="0" borderId="0" xfId="0" applyNumberFormat="1" applyFont="1" applyFill="1" applyAlignment="1">
      <alignment horizontal="left"/>
    </xf>
    <xf numFmtId="165" fontId="4" fillId="0" borderId="2" xfId="0" applyNumberFormat="1" applyFont="1" applyFill="1" applyBorder="1" applyAlignment="1">
      <alignment horizontal="left"/>
    </xf>
    <xf numFmtId="173" fontId="4" fillId="0" borderId="0" xfId="6" applyNumberFormat="1" applyFont="1" applyFill="1" applyAlignment="1">
      <alignment horizontal="center"/>
    </xf>
    <xf numFmtId="165" fontId="15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wrapText="1"/>
    </xf>
    <xf numFmtId="165" fontId="4" fillId="0" borderId="0" xfId="0" applyNumberFormat="1" applyFont="1" applyFill="1" applyAlignment="1">
      <alignment horizontal="center"/>
    </xf>
    <xf numFmtId="165" fontId="4" fillId="0" borderId="2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0" fontId="4" fillId="0" borderId="0" xfId="6" applyNumberFormat="1" applyFont="1" applyFill="1" applyBorder="1" applyAlignment="1">
      <alignment horizontal="center" vertical="top"/>
    </xf>
    <xf numFmtId="171" fontId="4" fillId="0" borderId="0" xfId="0" applyNumberFormat="1" applyFont="1" applyFill="1" applyAlignment="1">
      <alignment horizontal="left"/>
    </xf>
    <xf numFmtId="10" fontId="4" fillId="0" borderId="0" xfId="6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 vertical="center" readingOrder="1"/>
    </xf>
    <xf numFmtId="10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center" vertical="center" readingOrder="1"/>
    </xf>
    <xf numFmtId="10" fontId="4" fillId="0" borderId="0" xfId="0" applyNumberFormat="1" applyFont="1" applyFill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 readingOrder="1"/>
    </xf>
    <xf numFmtId="10" fontId="4" fillId="0" borderId="4" xfId="0" applyNumberFormat="1" applyFont="1" applyFill="1" applyBorder="1" applyAlignment="1">
      <alignment horizontal="center" vertical="center"/>
    </xf>
    <xf numFmtId="10" fontId="4" fillId="0" borderId="0" xfId="6" applyNumberFormat="1" applyFont="1" applyFill="1" applyAlignment="1">
      <alignment horizontal="center" vertical="center"/>
    </xf>
    <xf numFmtId="174" fontId="3" fillId="0" borderId="8" xfId="6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3" fillId="0" borderId="4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10" fontId="3" fillId="0" borderId="2" xfId="6" applyNumberFormat="1" applyFont="1" applyFill="1" applyBorder="1" applyAlignment="1">
      <alignment horizontal="center" vertical="center" wrapText="1"/>
    </xf>
    <xf numFmtId="10" fontId="3" fillId="0" borderId="4" xfId="6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Alignment="1">
      <alignment horizontal="right" vertical="center" readingOrder="2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readingOrder="2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right" vertical="center" readingOrder="2"/>
    </xf>
    <xf numFmtId="165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165" fontId="13" fillId="0" borderId="0" xfId="1" applyNumberFormat="1" applyFont="1" applyFill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6" fillId="0" borderId="0" xfId="3" applyNumberFormat="1" applyFont="1" applyFill="1" applyAlignment="1">
      <alignment horizontal="center" vertical="center"/>
    </xf>
    <xf numFmtId="165" fontId="8" fillId="0" borderId="0" xfId="3" applyNumberFormat="1" applyFont="1" applyFill="1" applyAlignment="1">
      <alignment horizontal="right" vertical="center" readingOrder="2"/>
    </xf>
    <xf numFmtId="165" fontId="8" fillId="0" borderId="0" xfId="0" applyNumberFormat="1" applyFont="1" applyFill="1" applyAlignment="1">
      <alignment horizontal="right" vertical="center"/>
    </xf>
    <xf numFmtId="165" fontId="3" fillId="0" borderId="0" xfId="0" applyNumberFormat="1" applyFont="1" applyFill="1" applyAlignment="1">
      <alignment horizontal="center" wrapText="1"/>
    </xf>
  </cellXfs>
  <cellStyles count="7">
    <cellStyle name="Comma" xfId="1" builtinId="3"/>
    <cellStyle name="Normal" xfId="0" builtinId="0"/>
    <cellStyle name="Normal 2 2" xfId="3" xr:uid="{00000000-0005-0000-0000-000002000000}"/>
    <cellStyle name="Normal 3" xfId="2" xr:uid="{00000000-0005-0000-0000-000003000000}"/>
    <cellStyle name="Normal 5" xfId="4" xr:uid="{00000000-0005-0000-0000-000004000000}"/>
    <cellStyle name="Percent" xfId="6" builtinId="5"/>
    <cellStyle name="Percent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685173</xdr:colOff>
      <xdr:row>2</xdr:row>
      <xdr:rowOff>98536</xdr:rowOff>
    </xdr:from>
    <xdr:to>
      <xdr:col>1</xdr:col>
      <xdr:colOff>1944414</xdr:colOff>
      <xdr:row>7</xdr:row>
      <xdr:rowOff>115876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1E3E5A-576D-4FD5-9DBD-E9A083E4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5102965" y="597777"/>
          <a:ext cx="1259241" cy="1265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bfs01\006-md\Users\0011465263\Desktop\&#1711;&#1586;&#1575;&#1585;&#1588;%20&#1662;&#1585;&#1578;&#1601;&#1608;%20&#1582;&#1585;&#1583;&#1575;&#1583;1403\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فحه اول"/>
      <sheetName val="سهام"/>
      <sheetName val="واحدهای صندوق"/>
      <sheetName val="تبعی"/>
      <sheetName val="سپرده"/>
      <sheetName val="اوراق مشارکت"/>
      <sheetName val="تعدیل قیمت"/>
      <sheetName val="جمع درآمدها"/>
      <sheetName val="سرمایه‌گذاری در سهام"/>
      <sheetName val="سرمایه گذاری در صندوق "/>
      <sheetName val="سرمایه‌گذاری در اوراق بهادار"/>
      <sheetName val="درآمد سپرده بانکی"/>
      <sheetName val="سایر درآمدها"/>
      <sheetName val="درآمد سود سهام"/>
      <sheetName val="سود اوراق بهادار و سپرده بانکی"/>
      <sheetName val="مبالغ تخصیصی اوراق "/>
      <sheetName val="سود سپرده بانکی"/>
      <sheetName val="درآمد ناشی از تغییر قیمت اوراق"/>
      <sheetName val="درآمد ناشی از فرو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">
          <cell r="A2" t="str">
            <v>صندوق سرمایه‌گذاری تداوم اطمینان تمدن</v>
          </cell>
        </row>
        <row r="3">
          <cell r="A3" t="str">
            <v>صورت وضعیت درآمدها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B10:B12"/>
  <sheetViews>
    <sheetView rightToLeft="1" tabSelected="1" view="pageBreakPreview" zoomScale="145" zoomScaleNormal="100" zoomScaleSheetLayoutView="145" workbookViewId="0"/>
  </sheetViews>
  <sheetFormatPr defaultColWidth="6" defaultRowHeight="19.5" customHeight="1" x14ac:dyDescent="0.25"/>
  <cols>
    <col min="1" max="1" width="6" style="16"/>
    <col min="2" max="2" width="40" style="16" customWidth="1"/>
    <col min="3" max="16384" width="6" style="16"/>
  </cols>
  <sheetData>
    <row r="10" spans="2:2" ht="19.5" customHeight="1" x14ac:dyDescent="0.25">
      <c r="B10" s="15" t="s">
        <v>0</v>
      </c>
    </row>
    <row r="11" spans="2:2" ht="19.5" customHeight="1" x14ac:dyDescent="0.25">
      <c r="B11" s="15" t="s">
        <v>1</v>
      </c>
    </row>
    <row r="12" spans="2:2" ht="19.5" customHeight="1" x14ac:dyDescent="0.25">
      <c r="B12" s="15" t="s">
        <v>170</v>
      </c>
    </row>
  </sheetData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U34"/>
  <sheetViews>
    <sheetView rightToLeft="1" view="pageBreakPreview" topLeftCell="A7" zoomScale="91" zoomScaleNormal="100" zoomScaleSheetLayoutView="91" workbookViewId="0">
      <selection activeCell="Y26" sqref="Y26"/>
    </sheetView>
  </sheetViews>
  <sheetFormatPr defaultRowHeight="21" customHeight="1" x14ac:dyDescent="0.45"/>
  <cols>
    <col min="1" max="1" width="31.5703125" style="18" customWidth="1"/>
    <col min="2" max="2" width="0.85546875" style="18" customWidth="1"/>
    <col min="3" max="3" width="20.5703125" style="11" customWidth="1"/>
    <col min="4" max="4" width="0.85546875" style="11" customWidth="1"/>
    <col min="5" max="5" width="20.5703125" style="11" customWidth="1"/>
    <col min="6" max="6" width="0.85546875" style="11" customWidth="1"/>
    <col min="7" max="7" width="20.5703125" style="11" customWidth="1"/>
    <col min="8" max="8" width="0.85546875" style="11" customWidth="1"/>
    <col min="9" max="9" width="20.5703125" style="11" customWidth="1"/>
    <col min="10" max="10" width="0.85546875" style="11" customWidth="1"/>
    <col min="11" max="11" width="8.7109375" style="137" customWidth="1"/>
    <col min="12" max="12" width="0.85546875" style="11" customWidth="1"/>
    <col min="13" max="13" width="20.5703125" style="11" customWidth="1"/>
    <col min="14" max="14" width="0.85546875" style="11" customWidth="1"/>
    <col min="15" max="15" width="20.5703125" style="11" customWidth="1"/>
    <col min="16" max="16" width="0.85546875" style="11" customWidth="1"/>
    <col min="17" max="17" width="20.5703125" style="11" customWidth="1"/>
    <col min="18" max="18" width="0.85546875" style="11" customWidth="1"/>
    <col min="19" max="19" width="20.5703125" style="11" customWidth="1"/>
    <col min="20" max="20" width="1.5703125" style="18" customWidth="1"/>
    <col min="21" max="21" width="9.140625" style="140"/>
    <col min="22" max="16384" width="9.140625" style="18"/>
  </cols>
  <sheetData>
    <row r="1" spans="1:21" ht="21" customHeight="1" x14ac:dyDescent="0.4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</row>
    <row r="2" spans="1:21" ht="21" customHeight="1" x14ac:dyDescent="0.45">
      <c r="A2" s="160" t="s">
        <v>54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</row>
    <row r="3" spans="1:21" ht="21" customHeight="1" x14ac:dyDescent="0.45">
      <c r="A3" s="160" t="s">
        <v>170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</row>
    <row r="5" spans="1:21" ht="21" customHeight="1" x14ac:dyDescent="0.45">
      <c r="A5" s="172" t="s">
        <v>164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</row>
    <row r="6" spans="1:21" ht="21" customHeight="1" x14ac:dyDescent="0.45">
      <c r="C6" s="161" t="s">
        <v>64</v>
      </c>
      <c r="D6" s="161"/>
      <c r="E6" s="161"/>
      <c r="F6" s="161"/>
      <c r="G6" s="161"/>
      <c r="H6" s="161"/>
      <c r="I6" s="161"/>
      <c r="J6" s="161"/>
      <c r="K6" s="161"/>
      <c r="M6" s="161" t="s">
        <v>172</v>
      </c>
      <c r="N6" s="161"/>
      <c r="O6" s="161"/>
      <c r="P6" s="161"/>
      <c r="Q6" s="161"/>
      <c r="R6" s="161"/>
      <c r="S6" s="161"/>
      <c r="T6" s="161"/>
      <c r="U6" s="161"/>
    </row>
    <row r="7" spans="1:21" ht="21" customHeight="1" x14ac:dyDescent="0.45">
      <c r="A7" s="170" t="s">
        <v>70</v>
      </c>
      <c r="C7" s="171" t="s">
        <v>71</v>
      </c>
      <c r="D7" s="69"/>
      <c r="E7" s="171" t="s">
        <v>67</v>
      </c>
      <c r="F7" s="69"/>
      <c r="G7" s="171" t="s">
        <v>68</v>
      </c>
      <c r="H7" s="69"/>
      <c r="I7" s="173" t="s">
        <v>13</v>
      </c>
      <c r="J7" s="173"/>
      <c r="K7" s="173"/>
      <c r="M7" s="171" t="s">
        <v>71</v>
      </c>
      <c r="N7" s="69"/>
      <c r="O7" s="171" t="s">
        <v>67</v>
      </c>
      <c r="P7" s="69"/>
      <c r="Q7" s="171" t="s">
        <v>68</v>
      </c>
      <c r="R7" s="69"/>
      <c r="S7" s="173" t="s">
        <v>13</v>
      </c>
      <c r="T7" s="173"/>
      <c r="U7" s="173"/>
    </row>
    <row r="8" spans="1:21" ht="63" x14ac:dyDescent="0.45">
      <c r="A8" s="161"/>
      <c r="C8" s="161"/>
      <c r="E8" s="161"/>
      <c r="G8" s="161"/>
      <c r="I8" s="8" t="s">
        <v>51</v>
      </c>
      <c r="J8" s="141"/>
      <c r="K8" s="108" t="s">
        <v>57</v>
      </c>
      <c r="M8" s="161"/>
      <c r="O8" s="161"/>
      <c r="Q8" s="161"/>
      <c r="S8" s="8" t="s">
        <v>51</v>
      </c>
      <c r="T8" s="141"/>
      <c r="U8" s="108" t="s">
        <v>57</v>
      </c>
    </row>
    <row r="9" spans="1:21" ht="21" customHeight="1" x14ac:dyDescent="0.45">
      <c r="A9" s="126"/>
      <c r="C9" s="14" t="s">
        <v>143</v>
      </c>
      <c r="E9" s="14" t="s">
        <v>143</v>
      </c>
      <c r="G9" s="14" t="s">
        <v>143</v>
      </c>
      <c r="I9" s="14" t="s">
        <v>143</v>
      </c>
      <c r="M9" s="14" t="s">
        <v>143</v>
      </c>
      <c r="O9" s="14" t="s">
        <v>143</v>
      </c>
      <c r="Q9" s="14" t="s">
        <v>143</v>
      </c>
      <c r="S9" s="14" t="s">
        <v>143</v>
      </c>
    </row>
    <row r="10" spans="1:21" ht="21" customHeight="1" x14ac:dyDescent="0.45">
      <c r="A10" s="58" t="s">
        <v>128</v>
      </c>
      <c r="C10" s="33">
        <v>83876917801</v>
      </c>
      <c r="D10" s="33"/>
      <c r="E10" s="33">
        <v>0</v>
      </c>
      <c r="F10" s="33"/>
      <c r="G10" s="33">
        <v>0</v>
      </c>
      <c r="H10" s="33"/>
      <c r="I10" s="33">
        <v>83876917801</v>
      </c>
      <c r="J10" s="33"/>
      <c r="K10" s="136">
        <v>6.263796950294663E-2</v>
      </c>
      <c r="L10" s="33"/>
      <c r="M10" s="33">
        <v>257163904087</v>
      </c>
      <c r="N10" s="33"/>
      <c r="O10" s="33">
        <v>-543750000</v>
      </c>
      <c r="P10" s="33"/>
      <c r="Q10" s="33">
        <v>0</v>
      </c>
      <c r="R10" s="33"/>
      <c r="S10" s="33">
        <v>256620154087</v>
      </c>
      <c r="U10" s="142">
        <v>6.3807160673299404E-2</v>
      </c>
    </row>
    <row r="11" spans="1:21" ht="21" customHeight="1" x14ac:dyDescent="0.45">
      <c r="A11" s="58" t="s">
        <v>102</v>
      </c>
      <c r="C11" s="33">
        <v>67147768524</v>
      </c>
      <c r="D11" s="33"/>
      <c r="E11" s="33">
        <v>0</v>
      </c>
      <c r="F11" s="33"/>
      <c r="G11" s="33">
        <v>0</v>
      </c>
      <c r="H11" s="33"/>
      <c r="I11" s="33">
        <v>67147768524</v>
      </c>
      <c r="J11" s="33"/>
      <c r="K11" s="136">
        <v>5.0144902641464088E-2</v>
      </c>
      <c r="L11" s="33"/>
      <c r="M11" s="33">
        <v>267699273679</v>
      </c>
      <c r="N11" s="33"/>
      <c r="O11" s="33">
        <v>-37820359817</v>
      </c>
      <c r="P11" s="33"/>
      <c r="Q11" s="33">
        <v>0</v>
      </c>
      <c r="R11" s="33"/>
      <c r="S11" s="33">
        <v>229878913862</v>
      </c>
      <c r="U11" s="142">
        <v>5.7158101414058977E-2</v>
      </c>
    </row>
    <row r="12" spans="1:21" ht="21" customHeight="1" x14ac:dyDescent="0.45">
      <c r="A12" s="58" t="s">
        <v>37</v>
      </c>
      <c r="C12" s="33">
        <v>38553153515</v>
      </c>
      <c r="D12" s="33"/>
      <c r="E12" s="33">
        <v>0</v>
      </c>
      <c r="F12" s="33"/>
      <c r="G12" s="33">
        <v>0</v>
      </c>
      <c r="H12" s="33"/>
      <c r="I12" s="33">
        <v>38553153515</v>
      </c>
      <c r="J12" s="33"/>
      <c r="K12" s="136">
        <v>2.879089167110762E-2</v>
      </c>
      <c r="L12" s="33"/>
      <c r="M12" s="33">
        <v>145489242773</v>
      </c>
      <c r="N12" s="33"/>
      <c r="O12" s="33">
        <v>44532926943</v>
      </c>
      <c r="P12" s="33"/>
      <c r="Q12" s="33">
        <v>0</v>
      </c>
      <c r="R12" s="33"/>
      <c r="S12" s="33">
        <v>190022169716</v>
      </c>
      <c r="U12" s="142">
        <v>4.7247945734017478E-2</v>
      </c>
    </row>
    <row r="13" spans="1:21" ht="21" customHeight="1" x14ac:dyDescent="0.45">
      <c r="A13" s="58" t="s">
        <v>120</v>
      </c>
      <c r="C13" s="33">
        <v>41384426986</v>
      </c>
      <c r="D13" s="33"/>
      <c r="E13" s="33">
        <v>0</v>
      </c>
      <c r="F13" s="33"/>
      <c r="G13" s="33">
        <v>0</v>
      </c>
      <c r="H13" s="33"/>
      <c r="I13" s="33">
        <v>41384426986</v>
      </c>
      <c r="J13" s="33"/>
      <c r="K13" s="136">
        <v>3.0905242388569076E-2</v>
      </c>
      <c r="L13" s="33"/>
      <c r="M13" s="33">
        <v>161378229103</v>
      </c>
      <c r="N13" s="33"/>
      <c r="O13" s="33">
        <v>24110629156</v>
      </c>
      <c r="P13" s="33"/>
      <c r="Q13" s="33">
        <v>0</v>
      </c>
      <c r="R13" s="33"/>
      <c r="S13" s="33">
        <v>185488858259</v>
      </c>
      <c r="U13" s="142">
        <v>4.6120763289801338E-2</v>
      </c>
    </row>
    <row r="14" spans="1:21" ht="21" customHeight="1" x14ac:dyDescent="0.45">
      <c r="A14" s="58" t="s">
        <v>110</v>
      </c>
      <c r="C14" s="33">
        <v>66927886065</v>
      </c>
      <c r="D14" s="33"/>
      <c r="E14" s="33">
        <v>46995132588</v>
      </c>
      <c r="F14" s="33"/>
      <c r="G14" s="33">
        <v>0</v>
      </c>
      <c r="H14" s="33"/>
      <c r="I14" s="33">
        <v>113923018653</v>
      </c>
      <c r="J14" s="33"/>
      <c r="K14" s="136">
        <v>8.5075927384460445E-2</v>
      </c>
      <c r="L14" s="33"/>
      <c r="M14" s="33">
        <v>261716060288</v>
      </c>
      <c r="N14" s="33"/>
      <c r="O14" s="33">
        <v>-97095746205</v>
      </c>
      <c r="P14" s="33"/>
      <c r="Q14" s="33">
        <v>0</v>
      </c>
      <c r="R14" s="33"/>
      <c r="S14" s="33">
        <v>164620314083</v>
      </c>
      <c r="U14" s="142">
        <v>4.0931916934403824E-2</v>
      </c>
    </row>
    <row r="15" spans="1:21" ht="21" customHeight="1" x14ac:dyDescent="0.45">
      <c r="A15" s="58" t="s">
        <v>97</v>
      </c>
      <c r="C15" s="33">
        <v>40845842768</v>
      </c>
      <c r="D15" s="33"/>
      <c r="E15" s="33">
        <v>0</v>
      </c>
      <c r="F15" s="33"/>
      <c r="G15" s="33">
        <v>0</v>
      </c>
      <c r="H15" s="33"/>
      <c r="I15" s="33">
        <v>40845842768</v>
      </c>
      <c r="J15" s="33"/>
      <c r="K15" s="136">
        <v>3.0503036123647759E-2</v>
      </c>
      <c r="L15" s="33"/>
      <c r="M15" s="33">
        <v>161724887967</v>
      </c>
      <c r="N15" s="33"/>
      <c r="O15" s="33">
        <v>0</v>
      </c>
      <c r="P15" s="33"/>
      <c r="Q15" s="33">
        <v>0</v>
      </c>
      <c r="R15" s="33"/>
      <c r="S15" s="33">
        <v>161724887967</v>
      </c>
      <c r="U15" s="142">
        <v>4.0211985485299299E-2</v>
      </c>
    </row>
    <row r="16" spans="1:21" ht="21" customHeight="1" x14ac:dyDescent="0.45">
      <c r="A16" s="58" t="s">
        <v>100</v>
      </c>
      <c r="C16" s="33">
        <v>39064278977</v>
      </c>
      <c r="D16" s="33"/>
      <c r="E16" s="33">
        <v>0</v>
      </c>
      <c r="F16" s="33"/>
      <c r="G16" s="33">
        <v>0</v>
      </c>
      <c r="H16" s="33"/>
      <c r="I16" s="33">
        <v>39064278977</v>
      </c>
      <c r="J16" s="33"/>
      <c r="K16" s="136">
        <v>2.9172592166789805E-2</v>
      </c>
      <c r="L16" s="33"/>
      <c r="M16" s="33">
        <v>157468172194</v>
      </c>
      <c r="N16" s="33"/>
      <c r="O16" s="33">
        <v>0</v>
      </c>
      <c r="P16" s="33"/>
      <c r="Q16" s="33">
        <v>0</v>
      </c>
      <c r="R16" s="33"/>
      <c r="S16" s="33">
        <v>157468172194</v>
      </c>
      <c r="U16" s="142">
        <v>3.9153577005128656E-2</v>
      </c>
    </row>
    <row r="17" spans="1:21" ht="21" customHeight="1" x14ac:dyDescent="0.45">
      <c r="A17" s="58" t="s">
        <v>31</v>
      </c>
      <c r="C17" s="33">
        <v>29513161172</v>
      </c>
      <c r="D17" s="33"/>
      <c r="E17" s="33">
        <v>0</v>
      </c>
      <c r="F17" s="33"/>
      <c r="G17" s="33">
        <v>0</v>
      </c>
      <c r="H17" s="33"/>
      <c r="I17" s="33">
        <v>29513161172</v>
      </c>
      <c r="J17" s="33"/>
      <c r="K17" s="136">
        <v>2.2039966869231389E-2</v>
      </c>
      <c r="L17" s="33"/>
      <c r="M17" s="33">
        <v>132663176463</v>
      </c>
      <c r="N17" s="33"/>
      <c r="O17" s="33">
        <v>0</v>
      </c>
      <c r="P17" s="33"/>
      <c r="Q17" s="33">
        <v>0</v>
      </c>
      <c r="R17" s="33"/>
      <c r="S17" s="33">
        <v>132663176463</v>
      </c>
      <c r="U17" s="142">
        <v>3.2985954069434213E-2</v>
      </c>
    </row>
    <row r="18" spans="1:21" ht="21" customHeight="1" x14ac:dyDescent="0.45">
      <c r="A18" s="36" t="s">
        <v>109</v>
      </c>
      <c r="C18" s="33">
        <v>30878305036</v>
      </c>
      <c r="D18" s="33"/>
      <c r="E18" s="33">
        <v>0</v>
      </c>
      <c r="F18" s="33"/>
      <c r="G18" s="33">
        <v>0</v>
      </c>
      <c r="H18" s="33"/>
      <c r="I18" s="33">
        <v>30878305036</v>
      </c>
      <c r="J18" s="33"/>
      <c r="K18" s="136">
        <v>2.3059434941761676E-2</v>
      </c>
      <c r="L18" s="33"/>
      <c r="M18" s="33">
        <v>120747102847</v>
      </c>
      <c r="N18" s="33"/>
      <c r="O18" s="33">
        <v>0</v>
      </c>
      <c r="P18" s="33"/>
      <c r="Q18" s="33">
        <v>0</v>
      </c>
      <c r="R18" s="33"/>
      <c r="S18" s="33">
        <v>120747102847</v>
      </c>
      <c r="U18" s="142">
        <v>3.0023089260487031E-2</v>
      </c>
    </row>
    <row r="19" spans="1:21" ht="21" customHeight="1" x14ac:dyDescent="0.45">
      <c r="A19" s="58" t="s">
        <v>179</v>
      </c>
      <c r="C19" s="33">
        <v>53124344263</v>
      </c>
      <c r="D19" s="33"/>
      <c r="E19" s="33">
        <v>0</v>
      </c>
      <c r="F19" s="33"/>
      <c r="G19" s="33">
        <v>0</v>
      </c>
      <c r="H19" s="33"/>
      <c r="I19" s="33">
        <v>53124344263</v>
      </c>
      <c r="J19" s="33"/>
      <c r="K19" s="136">
        <v>3.9672428876137832E-2</v>
      </c>
      <c r="L19" s="33"/>
      <c r="M19" s="33">
        <v>90223222507</v>
      </c>
      <c r="N19" s="33"/>
      <c r="O19" s="33">
        <v>-503168212</v>
      </c>
      <c r="P19" s="33"/>
      <c r="Q19" s="33">
        <v>1864205080</v>
      </c>
      <c r="R19" s="33"/>
      <c r="S19" s="33">
        <v>91584259375</v>
      </c>
      <c r="U19" s="142">
        <v>2.2771911948523717E-2</v>
      </c>
    </row>
    <row r="20" spans="1:21" ht="21" customHeight="1" x14ac:dyDescent="0.45">
      <c r="A20" s="58" t="s">
        <v>182</v>
      </c>
      <c r="C20" s="33">
        <v>0</v>
      </c>
      <c r="D20" s="33"/>
      <c r="E20" s="33">
        <v>0</v>
      </c>
      <c r="F20" s="33"/>
      <c r="G20" s="33">
        <v>0</v>
      </c>
      <c r="H20" s="33"/>
      <c r="I20" s="33">
        <v>0</v>
      </c>
      <c r="J20" s="33"/>
      <c r="K20" s="136">
        <v>0</v>
      </c>
      <c r="L20" s="33"/>
      <c r="M20" s="33">
        <v>22643324384</v>
      </c>
      <c r="N20" s="33"/>
      <c r="O20" s="33">
        <v>0</v>
      </c>
      <c r="P20" s="33"/>
      <c r="Q20" s="33">
        <v>65577651640</v>
      </c>
      <c r="R20" s="33"/>
      <c r="S20" s="33">
        <v>88220976024</v>
      </c>
      <c r="U20" s="142">
        <v>2.1935650424441181E-2</v>
      </c>
    </row>
    <row r="21" spans="1:21" ht="21" customHeight="1" x14ac:dyDescent="0.45">
      <c r="A21" s="58" t="s">
        <v>40</v>
      </c>
      <c r="C21" s="33">
        <v>12280203147</v>
      </c>
      <c r="D21" s="33"/>
      <c r="E21" s="33">
        <v>0</v>
      </c>
      <c r="F21" s="33"/>
      <c r="G21" s="33">
        <v>0</v>
      </c>
      <c r="H21" s="33"/>
      <c r="I21" s="33">
        <v>12280203147</v>
      </c>
      <c r="J21" s="33"/>
      <c r="K21" s="136">
        <v>9.1706635195720615E-3</v>
      </c>
      <c r="L21" s="33"/>
      <c r="M21" s="33">
        <v>69413205968</v>
      </c>
      <c r="N21" s="33"/>
      <c r="O21" s="33">
        <v>0</v>
      </c>
      <c r="P21" s="33"/>
      <c r="Q21" s="33">
        <v>0</v>
      </c>
      <c r="R21" s="33"/>
      <c r="S21" s="33">
        <v>69413205968</v>
      </c>
      <c r="U21" s="142">
        <v>1.7259203984997414E-2</v>
      </c>
    </row>
    <row r="22" spans="1:21" ht="21" customHeight="1" x14ac:dyDescent="0.45">
      <c r="A22" s="36" t="s">
        <v>180</v>
      </c>
      <c r="C22" s="33">
        <v>11338504756</v>
      </c>
      <c r="D22" s="33"/>
      <c r="E22" s="33">
        <v>0</v>
      </c>
      <c r="F22" s="33"/>
      <c r="G22" s="33">
        <v>16675010928</v>
      </c>
      <c r="H22" s="33"/>
      <c r="I22" s="33">
        <v>28013515684</v>
      </c>
      <c r="J22" s="33"/>
      <c r="K22" s="136">
        <v>2.0920055088907773E-2</v>
      </c>
      <c r="L22" s="33"/>
      <c r="M22" s="33">
        <v>46003304618</v>
      </c>
      <c r="N22" s="33"/>
      <c r="O22" s="33">
        <v>0</v>
      </c>
      <c r="P22" s="33"/>
      <c r="Q22" s="33">
        <v>16675010928</v>
      </c>
      <c r="R22" s="33"/>
      <c r="S22" s="33">
        <v>62678315546</v>
      </c>
      <c r="U22" s="142">
        <v>1.5584611290582893E-2</v>
      </c>
    </row>
    <row r="23" spans="1:21" ht="21" customHeight="1" x14ac:dyDescent="0.45">
      <c r="A23" s="58" t="s">
        <v>136</v>
      </c>
      <c r="C23" s="33">
        <v>51844909565</v>
      </c>
      <c r="D23" s="33"/>
      <c r="E23" s="33">
        <v>0</v>
      </c>
      <c r="F23" s="33"/>
      <c r="G23" s="33">
        <v>0</v>
      </c>
      <c r="H23" s="33"/>
      <c r="I23" s="33">
        <v>51844909565</v>
      </c>
      <c r="J23" s="33"/>
      <c r="K23" s="136">
        <v>3.8716967067390008E-2</v>
      </c>
      <c r="L23" s="33"/>
      <c r="M23" s="33">
        <v>56781816414</v>
      </c>
      <c r="N23" s="33"/>
      <c r="O23" s="33">
        <v>-362500000</v>
      </c>
      <c r="P23" s="33"/>
      <c r="Q23" s="33">
        <v>0</v>
      </c>
      <c r="R23" s="33"/>
      <c r="S23" s="33">
        <v>56419316414</v>
      </c>
      <c r="U23" s="142">
        <v>1.4028346293819736E-2</v>
      </c>
    </row>
    <row r="24" spans="1:21" ht="21" customHeight="1" x14ac:dyDescent="0.45">
      <c r="A24" s="58" t="s">
        <v>183</v>
      </c>
      <c r="C24" s="33">
        <v>0</v>
      </c>
      <c r="D24" s="33"/>
      <c r="E24" s="33">
        <v>0</v>
      </c>
      <c r="F24" s="33"/>
      <c r="G24" s="33">
        <v>0</v>
      </c>
      <c r="H24" s="33"/>
      <c r="I24" s="33">
        <v>0</v>
      </c>
      <c r="J24" s="33"/>
      <c r="K24" s="136">
        <v>0</v>
      </c>
      <c r="L24" s="33"/>
      <c r="M24" s="33">
        <v>11290528897</v>
      </c>
      <c r="N24" s="33"/>
      <c r="O24" s="33">
        <v>0</v>
      </c>
      <c r="P24" s="33"/>
      <c r="Q24" s="33">
        <v>38714798700</v>
      </c>
      <c r="R24" s="33"/>
      <c r="S24" s="33">
        <v>50005327597</v>
      </c>
      <c r="U24" s="142">
        <v>1.2433543981978257E-2</v>
      </c>
    </row>
    <row r="25" spans="1:21" ht="21" customHeight="1" x14ac:dyDescent="0.45">
      <c r="A25" s="58" t="s">
        <v>34</v>
      </c>
      <c r="C25" s="33">
        <v>11003122156</v>
      </c>
      <c r="D25" s="33"/>
      <c r="E25" s="33">
        <v>-15803084</v>
      </c>
      <c r="F25" s="33"/>
      <c r="G25" s="33">
        <v>0</v>
      </c>
      <c r="H25" s="33"/>
      <c r="I25" s="33">
        <v>10987319072</v>
      </c>
      <c r="J25" s="33"/>
      <c r="K25" s="136">
        <v>8.2051579265693363E-3</v>
      </c>
      <c r="L25" s="33"/>
      <c r="M25" s="33">
        <v>41290182733</v>
      </c>
      <c r="N25" s="33"/>
      <c r="O25" s="33">
        <v>-125371141</v>
      </c>
      <c r="P25" s="33"/>
      <c r="Q25" s="33">
        <v>0</v>
      </c>
      <c r="R25" s="33"/>
      <c r="S25" s="33">
        <v>41164811592</v>
      </c>
      <c r="U25" s="142">
        <v>1.0235399307126759E-2</v>
      </c>
    </row>
    <row r="26" spans="1:21" ht="21" customHeight="1" x14ac:dyDescent="0.45">
      <c r="A26" s="58" t="s">
        <v>111</v>
      </c>
      <c r="C26" s="33">
        <v>10050073080</v>
      </c>
      <c r="D26" s="33"/>
      <c r="E26" s="33">
        <v>0</v>
      </c>
      <c r="F26" s="33"/>
      <c r="G26" s="33">
        <v>0</v>
      </c>
      <c r="H26" s="33"/>
      <c r="I26" s="33">
        <v>10050073080</v>
      </c>
      <c r="J26" s="33"/>
      <c r="K26" s="136">
        <v>7.5052372880578073E-3</v>
      </c>
      <c r="L26" s="33"/>
      <c r="M26" s="33">
        <v>39299994171</v>
      </c>
      <c r="N26" s="33"/>
      <c r="O26" s="33">
        <v>0</v>
      </c>
      <c r="P26" s="33"/>
      <c r="Q26" s="33">
        <v>0</v>
      </c>
      <c r="R26" s="33"/>
      <c r="S26" s="33">
        <v>39299994171</v>
      </c>
      <c r="U26" s="142">
        <v>9.7717229242976263E-3</v>
      </c>
    </row>
    <row r="27" spans="1:21" ht="21" customHeight="1" x14ac:dyDescent="0.45">
      <c r="A27" s="86" t="s">
        <v>181</v>
      </c>
      <c r="C27" s="33">
        <v>0</v>
      </c>
      <c r="D27" s="33"/>
      <c r="E27" s="33">
        <v>-4864338179</v>
      </c>
      <c r="F27" s="33"/>
      <c r="G27" s="33">
        <v>6467979319</v>
      </c>
      <c r="H27" s="33"/>
      <c r="I27" s="33">
        <v>6467979319</v>
      </c>
      <c r="J27" s="33"/>
      <c r="K27" s="136">
        <v>4.8301857286937797E-3</v>
      </c>
      <c r="L27" s="33"/>
      <c r="M27" s="33">
        <v>0</v>
      </c>
      <c r="N27" s="33"/>
      <c r="O27" s="33">
        <v>0</v>
      </c>
      <c r="P27" s="33"/>
      <c r="Q27" s="33">
        <v>6467979319</v>
      </c>
      <c r="R27" s="33"/>
      <c r="S27" s="33">
        <v>6467979319</v>
      </c>
      <c r="U27" s="142">
        <v>1.6082267470663857E-3</v>
      </c>
    </row>
    <row r="28" spans="1:21" ht="21" customHeight="1" x14ac:dyDescent="0.45">
      <c r="A28" s="130" t="s">
        <v>169</v>
      </c>
      <c r="C28" s="80">
        <v>587832897811</v>
      </c>
      <c r="D28" s="33"/>
      <c r="E28" s="80">
        <v>42114991325</v>
      </c>
      <c r="F28" s="33"/>
      <c r="G28" s="80">
        <v>23142990247</v>
      </c>
      <c r="H28" s="33"/>
      <c r="I28" s="80">
        <v>657955217562</v>
      </c>
      <c r="J28" s="33"/>
      <c r="K28" s="114">
        <v>0.49135065918530701</v>
      </c>
      <c r="L28" s="33"/>
      <c r="M28" s="80">
        <v>2042995629093</v>
      </c>
      <c r="N28" s="33"/>
      <c r="O28" s="80">
        <v>-67807339276</v>
      </c>
      <c r="P28" s="33"/>
      <c r="Q28" s="80">
        <v>129299645667</v>
      </c>
      <c r="R28" s="33"/>
      <c r="S28" s="80">
        <v>2104487935484</v>
      </c>
      <c r="U28" s="114">
        <v>0.52326911076876426</v>
      </c>
    </row>
    <row r="34" spans="5:17" ht="21" customHeight="1" x14ac:dyDescent="0.45">
      <c r="E34" s="143"/>
      <c r="Q34" s="143"/>
    </row>
  </sheetData>
  <sortState xmlns:xlrd2="http://schemas.microsoft.com/office/spreadsheetml/2017/richdata2" ref="A10:U27">
    <sortCondition descending="1" ref="S10:S27"/>
  </sortState>
  <mergeCells count="15">
    <mergeCell ref="A2:U2"/>
    <mergeCell ref="A1:U1"/>
    <mergeCell ref="I7:K7"/>
    <mergeCell ref="S7:U7"/>
    <mergeCell ref="C6:K6"/>
    <mergeCell ref="M6:U6"/>
    <mergeCell ref="A7:A8"/>
    <mergeCell ref="A5:S5"/>
    <mergeCell ref="G7:G8"/>
    <mergeCell ref="E7:E8"/>
    <mergeCell ref="C7:C8"/>
    <mergeCell ref="Q7:Q8"/>
    <mergeCell ref="O7:O8"/>
    <mergeCell ref="M7:M8"/>
    <mergeCell ref="A3:U3"/>
  </mergeCells>
  <phoneticPr fontId="11" type="noConversion"/>
  <pageMargins left="0.39" right="0.39" top="0.39" bottom="0.39" header="0" footer="0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M10"/>
  <sheetViews>
    <sheetView rightToLeft="1" view="pageBreakPreview" zoomScale="115" zoomScaleNormal="85" zoomScaleSheetLayoutView="115" workbookViewId="0">
      <selection sqref="A1:I1"/>
    </sheetView>
  </sheetViews>
  <sheetFormatPr defaultRowHeight="18.75" x14ac:dyDescent="0.45"/>
  <cols>
    <col min="1" max="1" width="20.140625" style="5" customWidth="1"/>
    <col min="2" max="2" width="0.85546875" style="5" customWidth="1"/>
    <col min="3" max="3" width="20.28515625" style="5" customWidth="1"/>
    <col min="4" max="4" width="0.85546875" style="5" customWidth="1"/>
    <col min="5" max="5" width="14.28515625" style="5" customWidth="1"/>
    <col min="6" max="6" width="0.85546875" style="5" customWidth="1"/>
    <col min="7" max="7" width="20.28515625" style="5" customWidth="1"/>
    <col min="8" max="8" width="0.85546875" style="5" customWidth="1"/>
    <col min="9" max="9" width="14.7109375" style="5" customWidth="1"/>
    <col min="10" max="10" width="1.140625" style="5" customWidth="1"/>
    <col min="11" max="11" width="21.7109375" style="5" bestFit="1" customWidth="1"/>
    <col min="12" max="12" width="23.28515625" style="5" bestFit="1" customWidth="1"/>
    <col min="13" max="13" width="15" style="5" bestFit="1" customWidth="1"/>
    <col min="14" max="16384" width="9.140625" style="5"/>
  </cols>
  <sheetData>
    <row r="1" spans="1:13" ht="21" x14ac:dyDescent="0.45">
      <c r="A1" s="160" t="s">
        <v>0</v>
      </c>
      <c r="B1" s="160"/>
      <c r="C1" s="160"/>
      <c r="D1" s="160"/>
      <c r="E1" s="160"/>
      <c r="F1" s="160"/>
      <c r="G1" s="160"/>
      <c r="H1" s="160"/>
      <c r="I1" s="160"/>
    </row>
    <row r="2" spans="1:13" ht="21" x14ac:dyDescent="0.45">
      <c r="A2" s="160" t="s">
        <v>54</v>
      </c>
      <c r="B2" s="160"/>
      <c r="C2" s="160"/>
      <c r="D2" s="160"/>
      <c r="E2" s="160"/>
      <c r="F2" s="160"/>
      <c r="G2" s="160"/>
      <c r="H2" s="160"/>
      <c r="I2" s="160"/>
    </row>
    <row r="3" spans="1:13" ht="21" x14ac:dyDescent="0.45">
      <c r="A3" s="160" t="str">
        <f>سهام!A3</f>
        <v>برای ماه منتهی به 1404/03/31</v>
      </c>
      <c r="B3" s="160"/>
      <c r="C3" s="160"/>
      <c r="D3" s="160"/>
      <c r="E3" s="160"/>
      <c r="F3" s="160"/>
      <c r="G3" s="160"/>
      <c r="H3" s="160"/>
      <c r="I3" s="160"/>
    </row>
    <row r="5" spans="1:13" ht="21" x14ac:dyDescent="0.45">
      <c r="A5" s="172" t="s">
        <v>168</v>
      </c>
      <c r="B5" s="172"/>
      <c r="C5" s="172"/>
      <c r="D5" s="172"/>
      <c r="E5" s="172"/>
      <c r="F5" s="172"/>
      <c r="G5" s="172"/>
      <c r="H5" s="172"/>
      <c r="I5" s="172"/>
    </row>
    <row r="6" spans="1:13" ht="21" x14ac:dyDescent="0.45">
      <c r="C6" s="161" t="s">
        <v>64</v>
      </c>
      <c r="D6" s="161"/>
      <c r="E6" s="161"/>
      <c r="G6" s="161" t="str">
        <f>'درآمد سرمایه گذاری در سهام'!M6</f>
        <v>از ابتدای سال مالی تا پایان خرداد 1404</v>
      </c>
      <c r="H6" s="161"/>
      <c r="I6" s="161"/>
    </row>
    <row r="7" spans="1:13" ht="63" x14ac:dyDescent="0.45">
      <c r="A7" s="29" t="s">
        <v>77</v>
      </c>
      <c r="C7" s="8" t="s">
        <v>78</v>
      </c>
      <c r="D7" s="12"/>
      <c r="E7" s="8" t="s">
        <v>79</v>
      </c>
      <c r="G7" s="8" t="s">
        <v>78</v>
      </c>
      <c r="H7" s="12"/>
      <c r="I7" s="31" t="s">
        <v>141</v>
      </c>
    </row>
    <row r="8" spans="1:13" ht="21" x14ac:dyDescent="0.45">
      <c r="A8" s="20"/>
      <c r="C8" s="14" t="s">
        <v>143</v>
      </c>
      <c r="D8" s="27"/>
      <c r="E8" s="47"/>
      <c r="G8" s="14" t="s">
        <v>143</v>
      </c>
      <c r="H8" s="27"/>
      <c r="I8" s="47"/>
    </row>
    <row r="9" spans="1:13" x14ac:dyDescent="0.45">
      <c r="A9" s="85" t="s">
        <v>144</v>
      </c>
      <c r="C9" s="32">
        <v>649003426109</v>
      </c>
      <c r="D9" s="32"/>
      <c r="E9" s="96">
        <v>1</v>
      </c>
      <c r="F9" s="32"/>
      <c r="G9" s="32">
        <v>1635657057404</v>
      </c>
      <c r="H9" s="32"/>
      <c r="I9" s="96">
        <v>1</v>
      </c>
      <c r="K9" s="13"/>
      <c r="L9" s="13"/>
      <c r="M9" s="13"/>
    </row>
    <row r="10" spans="1:13" s="44" customFormat="1" ht="21" x14ac:dyDescent="0.55000000000000004">
      <c r="A10" s="34" t="s">
        <v>169</v>
      </c>
      <c r="C10" s="84">
        <f>SUM(C9:C9)</f>
        <v>649003426109</v>
      </c>
      <c r="D10" s="56"/>
      <c r="E10" s="99">
        <f>SUM(E9:E9)</f>
        <v>1</v>
      </c>
      <c r="F10" s="56"/>
      <c r="G10" s="84">
        <f>SUM(G9:G9)</f>
        <v>1635657057404</v>
      </c>
      <c r="H10" s="56"/>
      <c r="I10" s="99">
        <f>I9</f>
        <v>1</v>
      </c>
      <c r="K10" s="57"/>
      <c r="L10" s="57"/>
      <c r="M10" s="57"/>
    </row>
  </sheetData>
  <sortState xmlns:xlrd2="http://schemas.microsoft.com/office/spreadsheetml/2017/richdata2" ref="A9:M9">
    <sortCondition descending="1" ref="G9"/>
  </sortState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E9"/>
  <sheetViews>
    <sheetView rightToLeft="1" view="pageBreakPreview" zoomScale="145" zoomScaleNormal="100" zoomScaleSheetLayoutView="145" workbookViewId="0">
      <selection sqref="A1:E1"/>
    </sheetView>
  </sheetViews>
  <sheetFormatPr defaultColWidth="14.140625" defaultRowHeight="21.75" customHeight="1" x14ac:dyDescent="0.45"/>
  <cols>
    <col min="1" max="1" width="20.140625" style="5" customWidth="1"/>
    <col min="2" max="2" width="0.85546875" style="5" customWidth="1"/>
    <col min="3" max="3" width="16.42578125" style="5" customWidth="1"/>
    <col min="4" max="4" width="0.85546875" style="5" customWidth="1"/>
    <col min="5" max="5" width="16.42578125" style="5" customWidth="1"/>
    <col min="6" max="16384" width="14.140625" style="5"/>
  </cols>
  <sheetData>
    <row r="1" spans="1:5" ht="21.75" customHeight="1" x14ac:dyDescent="0.45">
      <c r="A1" s="160" t="s">
        <v>0</v>
      </c>
      <c r="B1" s="160"/>
      <c r="C1" s="160"/>
      <c r="D1" s="160"/>
      <c r="E1" s="160"/>
    </row>
    <row r="2" spans="1:5" ht="21.75" customHeight="1" x14ac:dyDescent="0.45">
      <c r="A2" s="160" t="s">
        <v>54</v>
      </c>
      <c r="B2" s="160"/>
      <c r="C2" s="160"/>
      <c r="D2" s="160"/>
      <c r="E2" s="160"/>
    </row>
    <row r="3" spans="1:5" ht="21.75" customHeight="1" x14ac:dyDescent="0.45">
      <c r="A3" s="160" t="str">
        <f>'صورت وضعیت'!B12</f>
        <v>برای ماه منتهی به 1404/03/31</v>
      </c>
      <c r="B3" s="160"/>
      <c r="C3" s="160"/>
      <c r="D3" s="160"/>
      <c r="E3" s="160"/>
    </row>
    <row r="5" spans="1:5" ht="21.75" customHeight="1" x14ac:dyDescent="0.45">
      <c r="A5" s="172" t="s">
        <v>148</v>
      </c>
      <c r="B5" s="172"/>
      <c r="C5" s="172"/>
      <c r="D5" s="172"/>
      <c r="E5" s="172"/>
    </row>
    <row r="6" spans="1:5" ht="21.75" customHeight="1" x14ac:dyDescent="0.45">
      <c r="A6" s="27"/>
      <c r="C6" s="28" t="s">
        <v>64</v>
      </c>
      <c r="E6" s="29" t="str">
        <f>سهام!Q6</f>
        <v>1404/03/31</v>
      </c>
    </row>
    <row r="7" spans="1:5" ht="21.75" customHeight="1" x14ac:dyDescent="0.45">
      <c r="A7" s="20"/>
      <c r="C7" s="20" t="s">
        <v>155</v>
      </c>
      <c r="E7" s="20" t="s">
        <v>155</v>
      </c>
    </row>
    <row r="8" spans="1:5" ht="21.75" customHeight="1" x14ac:dyDescent="0.45">
      <c r="A8" s="83" t="s">
        <v>108</v>
      </c>
      <c r="B8" s="27"/>
      <c r="C8" s="2">
        <v>0</v>
      </c>
      <c r="D8" s="27"/>
      <c r="E8" s="2">
        <v>730116755</v>
      </c>
    </row>
    <row r="9" spans="1:5" ht="21.75" customHeight="1" x14ac:dyDescent="0.45">
      <c r="A9" s="34" t="s">
        <v>169</v>
      </c>
      <c r="C9" s="82">
        <f>SUM(C8)</f>
        <v>0</v>
      </c>
      <c r="E9" s="82">
        <f>SUM(E8:E8)</f>
        <v>730116755</v>
      </c>
    </row>
  </sheetData>
  <sortState xmlns:xlrd2="http://schemas.microsoft.com/office/spreadsheetml/2017/richdata2" ref="A8:E8">
    <sortCondition descending="1" ref="E8"/>
  </sortState>
  <mergeCells count="4">
    <mergeCell ref="A3:E3"/>
    <mergeCell ref="A2:E2"/>
    <mergeCell ref="A1:E1"/>
    <mergeCell ref="A5:E5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</sheetPr>
  <dimension ref="A1:J14"/>
  <sheetViews>
    <sheetView rightToLeft="1" view="pageBreakPreview" zoomScale="115" zoomScaleNormal="100" zoomScaleSheetLayoutView="115" workbookViewId="0">
      <selection sqref="A1:H1"/>
    </sheetView>
  </sheetViews>
  <sheetFormatPr defaultRowHeight="18.75" x14ac:dyDescent="0.45"/>
  <cols>
    <col min="1" max="1" width="23.28515625" style="5" customWidth="1"/>
    <col min="2" max="2" width="11.85546875" style="50" customWidth="1"/>
    <col min="3" max="3" width="20.5703125" style="50" customWidth="1"/>
    <col min="4" max="4" width="11.42578125" style="50" bestFit="1" customWidth="1"/>
    <col min="5" max="5" width="18.5703125" style="50" customWidth="1"/>
    <col min="6" max="6" width="29.85546875" style="50" customWidth="1"/>
    <col min="7" max="7" width="11.28515625" style="50" customWidth="1"/>
    <col min="8" max="8" width="26" style="50" customWidth="1"/>
    <col min="9" max="10" width="18.42578125" style="5" bestFit="1" customWidth="1"/>
    <col min="11" max="11" width="19.42578125" style="5" bestFit="1" customWidth="1"/>
    <col min="12" max="12" width="22.42578125" style="5" bestFit="1" customWidth="1"/>
    <col min="13" max="13" width="18.42578125" style="5" bestFit="1" customWidth="1"/>
    <col min="14" max="14" width="9.140625" style="5"/>
    <col min="15" max="15" width="19.42578125" style="5" bestFit="1" customWidth="1"/>
    <col min="16" max="16384" width="9.140625" style="5"/>
  </cols>
  <sheetData>
    <row r="1" spans="1:10" ht="21" x14ac:dyDescent="0.45">
      <c r="A1" s="186" t="s">
        <v>0</v>
      </c>
      <c r="B1" s="186"/>
      <c r="C1" s="186"/>
      <c r="D1" s="186"/>
      <c r="E1" s="186"/>
      <c r="F1" s="186"/>
      <c r="G1" s="186"/>
      <c r="H1" s="186"/>
    </row>
    <row r="2" spans="1:10" ht="21" x14ac:dyDescent="0.45">
      <c r="A2" s="186" t="str">
        <f>'[1]سود اوراق بهادار و سپرده بانکی'!A3:S3</f>
        <v>صورت وضعیت درآمدها</v>
      </c>
      <c r="B2" s="186"/>
      <c r="C2" s="186"/>
      <c r="D2" s="186"/>
      <c r="E2" s="186"/>
      <c r="F2" s="186"/>
      <c r="G2" s="186"/>
      <c r="H2" s="186"/>
    </row>
    <row r="3" spans="1:10" ht="21" x14ac:dyDescent="0.45">
      <c r="A3" s="186" t="str">
        <f>سهام!A3</f>
        <v>برای ماه منتهی به 1404/03/31</v>
      </c>
      <c r="B3" s="186"/>
      <c r="C3" s="186"/>
      <c r="D3" s="186"/>
      <c r="E3" s="186"/>
      <c r="F3" s="186"/>
      <c r="G3" s="186"/>
      <c r="H3" s="186"/>
    </row>
    <row r="4" spans="1:10" x14ac:dyDescent="0.45">
      <c r="A4" s="24"/>
      <c r="B4" s="70"/>
      <c r="C4" s="70"/>
      <c r="D4" s="70"/>
      <c r="E4" s="70"/>
      <c r="F4" s="70"/>
      <c r="G4" s="70"/>
      <c r="H4" s="70"/>
    </row>
    <row r="5" spans="1:10" ht="21" x14ac:dyDescent="0.45">
      <c r="A5" s="187" t="s">
        <v>72</v>
      </c>
      <c r="B5" s="187"/>
      <c r="C5" s="187"/>
      <c r="D5" s="187"/>
      <c r="E5" s="187"/>
      <c r="F5" s="187"/>
      <c r="G5" s="187"/>
      <c r="H5" s="187"/>
    </row>
    <row r="6" spans="1:10" x14ac:dyDescent="0.45">
      <c r="A6" s="24"/>
      <c r="B6" s="70"/>
      <c r="C6" s="70"/>
      <c r="D6" s="70"/>
      <c r="E6" s="70"/>
      <c r="F6" s="70"/>
      <c r="G6" s="70"/>
      <c r="H6" s="70"/>
    </row>
    <row r="7" spans="1:10" ht="42" x14ac:dyDescent="0.45">
      <c r="A7" s="3" t="s">
        <v>73</v>
      </c>
      <c r="B7" s="3" t="s">
        <v>74</v>
      </c>
      <c r="C7" s="3" t="s">
        <v>75</v>
      </c>
      <c r="D7" s="3" t="s">
        <v>15</v>
      </c>
      <c r="E7" s="3" t="s">
        <v>93</v>
      </c>
      <c r="F7" s="3" t="s">
        <v>94</v>
      </c>
      <c r="G7" s="3" t="s">
        <v>146</v>
      </c>
      <c r="H7" s="3" t="s">
        <v>147</v>
      </c>
    </row>
    <row r="8" spans="1:10" ht="37.5" x14ac:dyDescent="0.45">
      <c r="A8" s="4" t="s">
        <v>95</v>
      </c>
      <c r="B8" s="4" t="s">
        <v>76</v>
      </c>
      <c r="C8" s="4" t="s">
        <v>40</v>
      </c>
      <c r="D8" s="4">
        <v>500000</v>
      </c>
      <c r="E8" s="4">
        <f>D8*1000000</f>
        <v>500000000000</v>
      </c>
      <c r="F8" s="4">
        <v>2806093557</v>
      </c>
      <c r="G8" s="98">
        <v>0.23</v>
      </c>
      <c r="H8" s="97">
        <v>0.40200000000000002</v>
      </c>
      <c r="I8" s="104">
        <v>90519147</v>
      </c>
      <c r="J8" s="13"/>
    </row>
    <row r="9" spans="1:10" ht="37.5" x14ac:dyDescent="0.45">
      <c r="A9" s="4" t="s">
        <v>95</v>
      </c>
      <c r="B9" s="4" t="s">
        <v>76</v>
      </c>
      <c r="C9" s="4" t="s">
        <v>31</v>
      </c>
      <c r="D9" s="4">
        <v>1500000</v>
      </c>
      <c r="E9" s="4">
        <f>D9*1000000</f>
        <v>1500000000000</v>
      </c>
      <c r="F9" s="4">
        <v>1387648877</v>
      </c>
      <c r="G9" s="98">
        <v>0.23</v>
      </c>
      <c r="H9" s="98">
        <v>0.29899999999999999</v>
      </c>
      <c r="I9" s="104">
        <v>44762867</v>
      </c>
      <c r="J9" s="13"/>
    </row>
    <row r="10" spans="1:10" ht="35.25" customHeight="1" x14ac:dyDescent="0.45">
      <c r="A10" s="4" t="s">
        <v>95</v>
      </c>
      <c r="B10" s="4" t="s">
        <v>76</v>
      </c>
      <c r="C10" s="4" t="s">
        <v>115</v>
      </c>
      <c r="D10" s="4">
        <v>1499971</v>
      </c>
      <c r="E10" s="4">
        <v>1499971000000</v>
      </c>
      <c r="F10" s="4">
        <v>10921555967</v>
      </c>
      <c r="G10" s="98">
        <v>0.23</v>
      </c>
      <c r="H10" s="98">
        <v>0.35499999999999998</v>
      </c>
      <c r="I10" s="104">
        <v>352308257</v>
      </c>
      <c r="J10" s="13"/>
    </row>
    <row r="11" spans="1:10" ht="37.5" x14ac:dyDescent="0.45">
      <c r="A11" s="4" t="s">
        <v>95</v>
      </c>
      <c r="B11" s="4" t="s">
        <v>76</v>
      </c>
      <c r="C11" s="4" t="s">
        <v>116</v>
      </c>
      <c r="D11" s="4">
        <v>1500000</v>
      </c>
      <c r="E11" s="4">
        <v>1500000000000</v>
      </c>
      <c r="F11" s="4">
        <v>11516712319</v>
      </c>
      <c r="G11" s="98">
        <v>0.23</v>
      </c>
      <c r="H11" s="98">
        <v>0.36</v>
      </c>
      <c r="I11" s="104">
        <v>371506849</v>
      </c>
      <c r="J11" s="13"/>
    </row>
    <row r="12" spans="1:10" ht="37.5" x14ac:dyDescent="0.45">
      <c r="A12" s="4" t="s">
        <v>95</v>
      </c>
      <c r="B12" s="4" t="s">
        <v>76</v>
      </c>
      <c r="C12" s="4" t="s">
        <v>133</v>
      </c>
      <c r="D12" s="25">
        <v>3000000</v>
      </c>
      <c r="E12" s="4">
        <v>3000000000000</v>
      </c>
      <c r="F12" s="4">
        <v>23909917801</v>
      </c>
      <c r="G12" s="98">
        <v>0.23</v>
      </c>
      <c r="H12" s="98">
        <v>0.35199999999999998</v>
      </c>
      <c r="I12" s="104">
        <v>771287671</v>
      </c>
      <c r="J12" s="13"/>
    </row>
    <row r="13" spans="1:10" ht="37.5" x14ac:dyDescent="0.45">
      <c r="A13" s="4" t="s">
        <v>95</v>
      </c>
      <c r="B13" s="4" t="s">
        <v>76</v>
      </c>
      <c r="C13" s="4" t="s">
        <v>184</v>
      </c>
      <c r="D13" s="25">
        <v>2000000</v>
      </c>
      <c r="E13" s="4">
        <v>2000000000000</v>
      </c>
      <c r="F13" s="4">
        <v>14143813674</v>
      </c>
      <c r="G13" s="98">
        <v>0.23</v>
      </c>
      <c r="H13" s="98">
        <v>0.35200570225715633</v>
      </c>
      <c r="I13" s="104">
        <v>456252054</v>
      </c>
      <c r="J13" s="13"/>
    </row>
    <row r="14" spans="1:10" x14ac:dyDescent="0.45">
      <c r="I14" s="104"/>
      <c r="J14" s="13"/>
    </row>
  </sheetData>
  <mergeCells count="4">
    <mergeCell ref="A1:H1"/>
    <mergeCell ref="A2:H2"/>
    <mergeCell ref="A3:H3"/>
    <mergeCell ref="A5:H5"/>
  </mergeCells>
  <phoneticPr fontId="11" type="noConversion"/>
  <pageMargins left="0.7" right="0.7" top="0.75" bottom="0.75" header="0.3" footer="0.3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  <pageSetUpPr fitToPage="1"/>
  </sheetPr>
  <dimension ref="A1:S27"/>
  <sheetViews>
    <sheetView rightToLeft="1" view="pageBreakPreview" topLeftCell="A4" zoomScale="91" zoomScaleNormal="100" zoomScaleSheetLayoutView="91" workbookViewId="0">
      <selection sqref="A1:S1"/>
    </sheetView>
  </sheetViews>
  <sheetFormatPr defaultRowHeight="21" customHeight="1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0" customWidth="1"/>
    <col min="6" max="6" width="0.85546875" style="50" customWidth="1"/>
    <col min="7" max="7" width="18.140625" style="50" bestFit="1" customWidth="1"/>
    <col min="8" max="8" width="0.85546875" style="50" customWidth="1"/>
    <col min="9" max="9" width="19.7109375" style="50" customWidth="1"/>
    <col min="10" max="10" width="0.85546875" style="50" customWidth="1"/>
    <col min="11" max="11" width="19.7109375" style="50" customWidth="1"/>
    <col min="12" max="12" width="0.85546875" style="50" customWidth="1"/>
    <col min="13" max="13" width="19.7109375" style="50" customWidth="1"/>
    <col min="14" max="14" width="0.85546875" style="50" customWidth="1"/>
    <col min="15" max="15" width="19.7109375" style="50" customWidth="1"/>
    <col min="16" max="16" width="0.85546875" style="50" customWidth="1"/>
    <col min="17" max="17" width="19.7109375" style="50" customWidth="1"/>
    <col min="18" max="18" width="0.85546875" style="50" customWidth="1"/>
    <col min="19" max="19" width="19.7109375" style="50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</row>
    <row r="2" spans="1:19" ht="21" customHeight="1" x14ac:dyDescent="0.45">
      <c r="A2" s="160" t="s">
        <v>54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</row>
    <row r="3" spans="1:19" ht="21" customHeight="1" x14ac:dyDescent="0.45">
      <c r="A3" s="160" t="s">
        <v>170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</row>
    <row r="5" spans="1:19" ht="21" customHeight="1" x14ac:dyDescent="0.45">
      <c r="A5" s="188" t="s">
        <v>81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</row>
    <row r="6" spans="1:19" ht="21" customHeight="1" x14ac:dyDescent="0.45">
      <c r="A6" s="161" t="s">
        <v>55</v>
      </c>
      <c r="I6" s="161" t="s">
        <v>64</v>
      </c>
      <c r="J6" s="161"/>
      <c r="K6" s="161"/>
      <c r="L6" s="161"/>
      <c r="M6" s="161"/>
      <c r="O6" s="161" t="str">
        <f>'درآمد سرمایه گذاری در سهام'!M6</f>
        <v>از ابتدای سال مالی تا پایان خرداد 1404</v>
      </c>
      <c r="P6" s="161"/>
      <c r="Q6" s="161"/>
      <c r="R6" s="161"/>
      <c r="S6" s="161"/>
    </row>
    <row r="7" spans="1:19" ht="42" x14ac:dyDescent="0.45">
      <c r="A7" s="161"/>
      <c r="C7" s="21" t="s">
        <v>82</v>
      </c>
      <c r="D7" s="6"/>
      <c r="E7" s="21" t="s">
        <v>25</v>
      </c>
      <c r="G7" s="21" t="s">
        <v>156</v>
      </c>
      <c r="I7" s="8" t="s">
        <v>83</v>
      </c>
      <c r="J7" s="51"/>
      <c r="K7" s="8" t="s">
        <v>80</v>
      </c>
      <c r="L7" s="51"/>
      <c r="M7" s="8" t="s">
        <v>84</v>
      </c>
      <c r="O7" s="8" t="s">
        <v>83</v>
      </c>
      <c r="P7" s="51"/>
      <c r="Q7" s="8" t="s">
        <v>80</v>
      </c>
      <c r="R7" s="51"/>
      <c r="S7" s="8" t="s">
        <v>84</v>
      </c>
    </row>
    <row r="8" spans="1:19" ht="21" customHeight="1" x14ac:dyDescent="0.45">
      <c r="A8" s="20"/>
      <c r="C8" s="47"/>
      <c r="D8" s="6"/>
      <c r="E8" s="47"/>
      <c r="G8" s="53" t="s">
        <v>145</v>
      </c>
      <c r="I8" s="53" t="s">
        <v>143</v>
      </c>
      <c r="J8" s="52"/>
      <c r="K8" s="53" t="s">
        <v>143</v>
      </c>
      <c r="L8" s="52"/>
      <c r="M8" s="53" t="s">
        <v>143</v>
      </c>
      <c r="O8" s="53" t="s">
        <v>143</v>
      </c>
      <c r="P8" s="52"/>
      <c r="Q8" s="53" t="s">
        <v>143</v>
      </c>
      <c r="R8" s="52"/>
      <c r="S8" s="53" t="s">
        <v>143</v>
      </c>
    </row>
    <row r="9" spans="1:19" ht="21" customHeight="1" x14ac:dyDescent="0.45">
      <c r="A9" s="17" t="s">
        <v>102</v>
      </c>
      <c r="C9" s="23"/>
      <c r="D9" s="23"/>
      <c r="E9" s="52" t="s">
        <v>107</v>
      </c>
      <c r="F9" s="52"/>
      <c r="G9" s="103">
        <v>0.23</v>
      </c>
      <c r="I9" s="14">
        <v>67147768524</v>
      </c>
      <c r="J9" s="14"/>
      <c r="K9" s="14">
        <v>0</v>
      </c>
      <c r="L9" s="14"/>
      <c r="M9" s="14">
        <v>67147768524</v>
      </c>
      <c r="N9" s="14"/>
      <c r="O9" s="14">
        <v>267699273679</v>
      </c>
      <c r="P9" s="14"/>
      <c r="Q9" s="14">
        <v>0</v>
      </c>
      <c r="R9" s="14"/>
      <c r="S9" s="14">
        <v>267699273679</v>
      </c>
    </row>
    <row r="10" spans="1:19" ht="21" customHeight="1" x14ac:dyDescent="0.45">
      <c r="A10" s="17" t="s">
        <v>110</v>
      </c>
      <c r="C10" s="23"/>
      <c r="D10" s="6"/>
      <c r="E10" s="50" t="s">
        <v>113</v>
      </c>
      <c r="G10" s="103">
        <v>0.18</v>
      </c>
      <c r="I10" s="14">
        <v>66927886065</v>
      </c>
      <c r="K10" s="14">
        <v>0</v>
      </c>
      <c r="M10" s="14">
        <v>66927886065</v>
      </c>
      <c r="O10" s="14">
        <v>261716060288</v>
      </c>
      <c r="Q10" s="14">
        <v>0</v>
      </c>
      <c r="S10" s="14">
        <v>261716060288</v>
      </c>
    </row>
    <row r="11" spans="1:19" ht="21" customHeight="1" x14ac:dyDescent="0.45">
      <c r="A11" s="17" t="s">
        <v>128</v>
      </c>
      <c r="C11" s="23"/>
      <c r="D11" s="6"/>
      <c r="E11" s="50" t="s">
        <v>131</v>
      </c>
      <c r="G11" s="103">
        <v>0.23</v>
      </c>
      <c r="I11" s="14">
        <v>83876917801</v>
      </c>
      <c r="K11" s="14">
        <v>0</v>
      </c>
      <c r="M11" s="14">
        <v>83876917801</v>
      </c>
      <c r="O11" s="14">
        <v>257163904087</v>
      </c>
      <c r="Q11" s="14">
        <v>0</v>
      </c>
      <c r="S11" s="14">
        <v>257163904087</v>
      </c>
    </row>
    <row r="12" spans="1:19" ht="21" customHeight="1" x14ac:dyDescent="0.45">
      <c r="A12" s="17" t="s">
        <v>97</v>
      </c>
      <c r="C12" s="23"/>
      <c r="D12" s="6"/>
      <c r="E12" s="50" t="s">
        <v>99</v>
      </c>
      <c r="G12" s="103">
        <v>0.23</v>
      </c>
      <c r="I12" s="14">
        <v>40845842768</v>
      </c>
      <c r="K12" s="14">
        <v>0</v>
      </c>
      <c r="M12" s="14">
        <v>40845842768</v>
      </c>
      <c r="O12" s="14">
        <v>161724887967</v>
      </c>
      <c r="Q12" s="14">
        <v>0</v>
      </c>
      <c r="S12" s="14">
        <v>161724887967</v>
      </c>
    </row>
    <row r="13" spans="1:19" ht="21" customHeight="1" x14ac:dyDescent="0.45">
      <c r="A13" s="17" t="s">
        <v>120</v>
      </c>
      <c r="C13" s="23"/>
      <c r="D13" s="23"/>
      <c r="E13" s="52" t="s">
        <v>125</v>
      </c>
      <c r="F13" s="52"/>
      <c r="G13" s="103">
        <v>0.18</v>
      </c>
      <c r="I13" s="14">
        <v>41384426986</v>
      </c>
      <c r="K13" s="14">
        <v>0</v>
      </c>
      <c r="M13" s="14">
        <v>41384426986</v>
      </c>
      <c r="O13" s="14">
        <v>161378229103</v>
      </c>
      <c r="Q13" s="14">
        <v>0</v>
      </c>
      <c r="S13" s="14">
        <v>161378229103</v>
      </c>
    </row>
    <row r="14" spans="1:19" ht="21" customHeight="1" x14ac:dyDescent="0.45">
      <c r="A14" s="17" t="s">
        <v>100</v>
      </c>
      <c r="C14" s="23"/>
      <c r="D14" s="23"/>
      <c r="E14" s="52" t="s">
        <v>104</v>
      </c>
      <c r="F14" s="52"/>
      <c r="G14" s="103">
        <v>0.23</v>
      </c>
      <c r="I14" s="14">
        <v>39064278977</v>
      </c>
      <c r="K14" s="14">
        <v>0</v>
      </c>
      <c r="M14" s="14">
        <v>39064278977</v>
      </c>
      <c r="O14" s="14">
        <v>157468172194</v>
      </c>
      <c r="Q14" s="14">
        <v>0</v>
      </c>
      <c r="S14" s="14">
        <v>157468172194</v>
      </c>
    </row>
    <row r="15" spans="1:19" ht="21" customHeight="1" x14ac:dyDescent="0.45">
      <c r="A15" s="17" t="s">
        <v>37</v>
      </c>
      <c r="C15" s="23"/>
      <c r="D15" s="6"/>
      <c r="E15" s="52" t="s">
        <v>39</v>
      </c>
      <c r="G15" s="103">
        <v>0.20499999999999999</v>
      </c>
      <c r="I15" s="14">
        <v>38553153515</v>
      </c>
      <c r="K15" s="14">
        <v>0</v>
      </c>
      <c r="M15" s="14">
        <v>38553153515</v>
      </c>
      <c r="O15" s="14">
        <v>145489242773</v>
      </c>
      <c r="Q15" s="14">
        <v>0</v>
      </c>
      <c r="S15" s="14">
        <v>145489242773</v>
      </c>
    </row>
    <row r="16" spans="1:19" ht="21" customHeight="1" x14ac:dyDescent="0.45">
      <c r="A16" s="17" t="s">
        <v>31</v>
      </c>
      <c r="C16" s="23"/>
      <c r="D16" s="6"/>
      <c r="E16" s="52" t="s">
        <v>33</v>
      </c>
      <c r="G16" s="103">
        <v>0.23</v>
      </c>
      <c r="I16" s="14">
        <v>29513161172</v>
      </c>
      <c r="K16" s="14">
        <v>0</v>
      </c>
      <c r="M16" s="14">
        <v>29513161172</v>
      </c>
      <c r="O16" s="14">
        <v>132663176463</v>
      </c>
      <c r="Q16" s="14">
        <v>0</v>
      </c>
      <c r="S16" s="14">
        <v>132663176463</v>
      </c>
    </row>
    <row r="17" spans="1:19" ht="21" customHeight="1" x14ac:dyDescent="0.45">
      <c r="A17" s="17" t="s">
        <v>109</v>
      </c>
      <c r="C17" s="6"/>
      <c r="D17" s="6"/>
      <c r="E17" s="50" t="s">
        <v>113</v>
      </c>
      <c r="G17" s="103">
        <v>0.18</v>
      </c>
      <c r="I17" s="14">
        <v>30878305036</v>
      </c>
      <c r="K17" s="14">
        <v>0</v>
      </c>
      <c r="M17" s="14">
        <v>30878305036</v>
      </c>
      <c r="O17" s="14">
        <v>120747102847</v>
      </c>
      <c r="Q17" s="14">
        <v>0</v>
      </c>
      <c r="S17" s="14">
        <v>120747102847</v>
      </c>
    </row>
    <row r="18" spans="1:19" ht="21" customHeight="1" x14ac:dyDescent="0.45">
      <c r="A18" s="17" t="s">
        <v>129</v>
      </c>
      <c r="C18" s="23"/>
      <c r="D18" s="23"/>
      <c r="E18" s="52" t="s">
        <v>132</v>
      </c>
      <c r="F18" s="52"/>
      <c r="G18" s="103">
        <v>0.23</v>
      </c>
      <c r="I18" s="14">
        <v>53124344263</v>
      </c>
      <c r="K18" s="14">
        <v>0</v>
      </c>
      <c r="M18" s="14">
        <v>53124344263</v>
      </c>
      <c r="O18" s="14">
        <v>90223222507</v>
      </c>
      <c r="Q18" s="14">
        <v>0</v>
      </c>
      <c r="S18" s="14">
        <v>90223222507</v>
      </c>
    </row>
    <row r="19" spans="1:19" ht="21" customHeight="1" x14ac:dyDescent="0.45">
      <c r="A19" s="17" t="s">
        <v>40</v>
      </c>
      <c r="C19" s="23"/>
      <c r="D19" s="6"/>
      <c r="E19" s="50" t="s">
        <v>42</v>
      </c>
      <c r="G19" s="103">
        <v>0.23</v>
      </c>
      <c r="I19" s="14">
        <v>12280203147</v>
      </c>
      <c r="K19" s="14">
        <v>0</v>
      </c>
      <c r="M19" s="14">
        <v>12280203147</v>
      </c>
      <c r="O19" s="14">
        <v>69413205968</v>
      </c>
      <c r="Q19" s="14">
        <v>0</v>
      </c>
      <c r="S19" s="14">
        <v>69413205968</v>
      </c>
    </row>
    <row r="20" spans="1:19" ht="21" customHeight="1" x14ac:dyDescent="0.45">
      <c r="A20" s="17" t="s">
        <v>136</v>
      </c>
      <c r="C20" s="23"/>
      <c r="D20" s="6"/>
      <c r="E20" s="52" t="s">
        <v>138</v>
      </c>
      <c r="F20" s="52"/>
      <c r="G20" s="103">
        <v>0.23</v>
      </c>
      <c r="I20" s="14">
        <v>51844909565</v>
      </c>
      <c r="J20" s="14"/>
      <c r="K20" s="14">
        <v>0</v>
      </c>
      <c r="L20" s="14"/>
      <c r="M20" s="14">
        <v>51844909565</v>
      </c>
      <c r="N20" s="14"/>
      <c r="O20" s="14">
        <v>56781816414</v>
      </c>
      <c r="P20" s="14"/>
      <c r="Q20" s="14">
        <v>0</v>
      </c>
      <c r="R20" s="14"/>
      <c r="S20" s="14">
        <v>56781816414</v>
      </c>
    </row>
    <row r="21" spans="1:19" ht="21" customHeight="1" x14ac:dyDescent="0.45">
      <c r="A21" s="17" t="s">
        <v>119</v>
      </c>
      <c r="C21" s="23"/>
      <c r="D21" s="23"/>
      <c r="E21" s="52" t="s">
        <v>123</v>
      </c>
      <c r="F21" s="52"/>
      <c r="G21" s="103">
        <v>0.23</v>
      </c>
      <c r="I21" s="14">
        <v>11338504756</v>
      </c>
      <c r="K21" s="14">
        <v>0</v>
      </c>
      <c r="M21" s="14">
        <v>11338504756</v>
      </c>
      <c r="O21" s="14">
        <v>46003304618</v>
      </c>
      <c r="Q21" s="14">
        <v>0</v>
      </c>
      <c r="S21" s="14">
        <v>46003304618</v>
      </c>
    </row>
    <row r="22" spans="1:19" ht="21" customHeight="1" x14ac:dyDescent="0.45">
      <c r="A22" s="17" t="s">
        <v>34</v>
      </c>
      <c r="C22" s="6"/>
      <c r="D22" s="23"/>
      <c r="E22" s="52" t="s">
        <v>36</v>
      </c>
      <c r="F22" s="52"/>
      <c r="G22" s="103">
        <v>0.23</v>
      </c>
      <c r="I22" s="14">
        <v>11003122156</v>
      </c>
      <c r="J22" s="14"/>
      <c r="K22" s="14">
        <v>0</v>
      </c>
      <c r="L22" s="14"/>
      <c r="M22" s="14">
        <v>11003122156</v>
      </c>
      <c r="N22" s="14"/>
      <c r="O22" s="14">
        <v>41290182733</v>
      </c>
      <c r="P22" s="14"/>
      <c r="Q22" s="14">
        <v>0</v>
      </c>
      <c r="R22" s="14"/>
      <c r="S22" s="14">
        <v>41290182733</v>
      </c>
    </row>
    <row r="23" spans="1:19" ht="21" customHeight="1" x14ac:dyDescent="0.45">
      <c r="A23" s="17" t="s">
        <v>111</v>
      </c>
      <c r="C23" s="23"/>
      <c r="D23" s="23"/>
      <c r="E23" s="52" t="s">
        <v>114</v>
      </c>
      <c r="F23" s="52"/>
      <c r="G23" s="103">
        <v>0.18</v>
      </c>
      <c r="I23" s="14">
        <v>10050073080</v>
      </c>
      <c r="K23" s="14">
        <v>0</v>
      </c>
      <c r="M23" s="14">
        <v>10050073080</v>
      </c>
      <c r="O23" s="14">
        <v>39299994171</v>
      </c>
      <c r="Q23" s="14">
        <v>0</v>
      </c>
      <c r="S23" s="14">
        <v>39299994171</v>
      </c>
    </row>
    <row r="24" spans="1:19" ht="21" customHeight="1" x14ac:dyDescent="0.45">
      <c r="A24" s="17" t="s">
        <v>101</v>
      </c>
      <c r="C24" s="23"/>
      <c r="D24" s="23"/>
      <c r="E24" s="52" t="s">
        <v>105</v>
      </c>
      <c r="F24" s="52"/>
      <c r="G24" s="103">
        <v>0.18</v>
      </c>
      <c r="I24" s="14">
        <v>0</v>
      </c>
      <c r="J24" s="14"/>
      <c r="K24" s="14">
        <v>0</v>
      </c>
      <c r="L24" s="14"/>
      <c r="M24" s="14">
        <v>0</v>
      </c>
      <c r="N24" s="14"/>
      <c r="O24" s="14">
        <v>22643324384</v>
      </c>
      <c r="P24" s="14"/>
      <c r="Q24" s="14">
        <v>0</v>
      </c>
      <c r="R24" s="14"/>
      <c r="S24" s="14">
        <v>22643324384</v>
      </c>
    </row>
    <row r="25" spans="1:19" ht="21" customHeight="1" x14ac:dyDescent="0.45">
      <c r="A25" s="1" t="s">
        <v>118</v>
      </c>
      <c r="C25" s="23"/>
      <c r="D25" s="6"/>
      <c r="E25" s="50" t="s">
        <v>121</v>
      </c>
      <c r="G25" s="103">
        <v>0.17</v>
      </c>
      <c r="I25" s="14">
        <v>0</v>
      </c>
      <c r="K25" s="14"/>
      <c r="M25" s="14">
        <v>0</v>
      </c>
      <c r="O25" s="14">
        <v>11290528897</v>
      </c>
      <c r="Q25" s="14">
        <v>0</v>
      </c>
      <c r="S25" s="14">
        <v>11290528897</v>
      </c>
    </row>
    <row r="26" spans="1:19" ht="21" customHeight="1" x14ac:dyDescent="0.45">
      <c r="A26" s="1" t="s">
        <v>144</v>
      </c>
      <c r="G26" s="103">
        <v>0</v>
      </c>
      <c r="I26" s="14">
        <v>649003426109</v>
      </c>
      <c r="J26" s="14"/>
      <c r="K26" s="14">
        <v>817263147</v>
      </c>
      <c r="L26" s="14"/>
      <c r="M26" s="14">
        <v>648186162962</v>
      </c>
      <c r="N26" s="14"/>
      <c r="O26" s="14">
        <v>1635657057404</v>
      </c>
      <c r="P26" s="14"/>
      <c r="Q26" s="14">
        <v>2101746346</v>
      </c>
      <c r="R26" s="14"/>
      <c r="S26" s="14">
        <v>1633555311058</v>
      </c>
    </row>
    <row r="27" spans="1:19" ht="21" customHeight="1" x14ac:dyDescent="0.45">
      <c r="A27" s="105" t="s">
        <v>169</v>
      </c>
      <c r="C27" s="1"/>
      <c r="D27" s="1"/>
      <c r="E27" s="14"/>
      <c r="G27" s="20"/>
      <c r="I27" s="35">
        <f>SUM(I9:I26)</f>
        <v>1236836323920</v>
      </c>
      <c r="J27" s="32"/>
      <c r="K27" s="35">
        <f>SUM(K9:K26)</f>
        <v>817263147</v>
      </c>
      <c r="L27" s="32"/>
      <c r="M27" s="35">
        <f>SUM(M9:M26)</f>
        <v>1236019060773</v>
      </c>
      <c r="N27" s="32"/>
      <c r="O27" s="35">
        <f>SUM(O9:O26)</f>
        <v>3678652686497</v>
      </c>
      <c r="P27" s="32"/>
      <c r="Q27" s="35">
        <f>SUM(Q9:Q26)</f>
        <v>2101746346</v>
      </c>
      <c r="R27" s="32"/>
      <c r="S27" s="35">
        <f>SUM(S9:S26)</f>
        <v>3676550940151</v>
      </c>
    </row>
  </sheetData>
  <sortState xmlns:xlrd2="http://schemas.microsoft.com/office/spreadsheetml/2017/richdata2" ref="A9:S26">
    <sortCondition descending="1" ref="S9:S26"/>
  </sortState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9" scale="6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  <pageSetUpPr fitToPage="1"/>
  </sheetPr>
  <dimension ref="A1:M11"/>
  <sheetViews>
    <sheetView rightToLeft="1" view="pageBreakPreview" zoomScaleNormal="100" zoomScaleSheetLayoutView="100" workbookViewId="0">
      <selection sqref="A1:M1"/>
    </sheetView>
  </sheetViews>
  <sheetFormatPr defaultRowHeight="22.5" customHeight="1" x14ac:dyDescent="0.45"/>
  <cols>
    <col min="1" max="1" width="39" style="18" customWidth="1"/>
    <col min="2" max="2" width="0.85546875" style="18" customWidth="1"/>
    <col min="3" max="3" width="21.28515625" style="11" customWidth="1"/>
    <col min="4" max="4" width="0.85546875" style="11" customWidth="1"/>
    <col min="5" max="5" width="21.28515625" style="11" customWidth="1"/>
    <col min="6" max="6" width="0.85546875" style="11" customWidth="1"/>
    <col min="7" max="7" width="21.28515625" style="11" customWidth="1"/>
    <col min="8" max="8" width="0.85546875" style="11" customWidth="1"/>
    <col min="9" max="9" width="21.28515625" style="11" customWidth="1"/>
    <col min="10" max="10" width="0.85546875" style="11" customWidth="1"/>
    <col min="11" max="11" width="21.28515625" style="11" customWidth="1"/>
    <col min="12" max="12" width="0.85546875" style="11" customWidth="1"/>
    <col min="13" max="13" width="21.28515625" style="11" customWidth="1"/>
    <col min="14" max="14" width="0.28515625" style="18" customWidth="1"/>
    <col min="15" max="15" width="9.140625" style="18"/>
    <col min="16" max="16" width="21.7109375" style="18" bestFit="1" customWidth="1"/>
    <col min="17" max="16384" width="9.140625" style="18"/>
  </cols>
  <sheetData>
    <row r="1" spans="1:13" ht="22.5" customHeight="1" x14ac:dyDescent="0.4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13" ht="22.5" customHeight="1" x14ac:dyDescent="0.45">
      <c r="A2" s="160" t="s">
        <v>54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spans="1:13" ht="22.5" customHeight="1" x14ac:dyDescent="0.45">
      <c r="A3" s="160" t="str">
        <f>'صورت وضعیت'!B12</f>
        <v>برای ماه منتهی به 1404/03/31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5" spans="1:13" ht="22.5" customHeight="1" x14ac:dyDescent="0.45">
      <c r="A5" s="188" t="s">
        <v>85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3" ht="22.5" customHeight="1" x14ac:dyDescent="0.45">
      <c r="A6" s="183" t="s">
        <v>55</v>
      </c>
      <c r="C6" s="183" t="s">
        <v>64</v>
      </c>
      <c r="D6" s="183"/>
      <c r="E6" s="183"/>
      <c r="F6" s="183"/>
      <c r="G6" s="183"/>
      <c r="I6" s="183" t="str">
        <f>'درآمد سرمایه گذاری در سهام'!M6</f>
        <v>از ابتدای سال مالی تا پایان خرداد 1404</v>
      </c>
      <c r="J6" s="183"/>
      <c r="K6" s="183"/>
      <c r="L6" s="183"/>
      <c r="M6" s="183"/>
    </row>
    <row r="7" spans="1:13" ht="22.5" customHeight="1" x14ac:dyDescent="0.45">
      <c r="A7" s="183"/>
      <c r="C7" s="8" t="s">
        <v>83</v>
      </c>
      <c r="D7" s="69"/>
      <c r="E7" s="8" t="s">
        <v>80</v>
      </c>
      <c r="F7" s="69"/>
      <c r="G7" s="8" t="s">
        <v>84</v>
      </c>
      <c r="I7" s="8" t="s">
        <v>83</v>
      </c>
      <c r="J7" s="69"/>
      <c r="K7" s="8" t="s">
        <v>80</v>
      </c>
      <c r="L7" s="69"/>
      <c r="M7" s="8" t="s">
        <v>84</v>
      </c>
    </row>
    <row r="8" spans="1:13" ht="22.5" customHeight="1" x14ac:dyDescent="0.45">
      <c r="A8" s="20"/>
      <c r="C8" s="53" t="s">
        <v>143</v>
      </c>
      <c r="D8" s="14"/>
      <c r="E8" s="53" t="s">
        <v>143</v>
      </c>
      <c r="F8" s="14"/>
      <c r="G8" s="53" t="s">
        <v>143</v>
      </c>
      <c r="I8" s="53" t="s">
        <v>143</v>
      </c>
      <c r="J8" s="14"/>
      <c r="K8" s="53" t="s">
        <v>143</v>
      </c>
      <c r="L8" s="14"/>
      <c r="M8" s="53" t="s">
        <v>143</v>
      </c>
    </row>
    <row r="9" spans="1:13" ht="22.5" customHeight="1" x14ac:dyDescent="0.45">
      <c r="A9" s="81" t="s">
        <v>144</v>
      </c>
      <c r="C9" s="33">
        <v>649003426109</v>
      </c>
      <c r="D9" s="33"/>
      <c r="E9" s="14">
        <v>817263147</v>
      </c>
      <c r="F9" s="33"/>
      <c r="G9" s="33">
        <v>648186162962</v>
      </c>
      <c r="H9" s="33"/>
      <c r="I9" s="33">
        <v>1635657057404</v>
      </c>
      <c r="J9" s="33"/>
      <c r="K9" s="14">
        <v>2101746346</v>
      </c>
      <c r="L9" s="33"/>
      <c r="M9" s="14">
        <v>1633555311058</v>
      </c>
    </row>
    <row r="10" spans="1:13" ht="22.5" customHeight="1" x14ac:dyDescent="0.45">
      <c r="A10" s="34" t="s">
        <v>169</v>
      </c>
      <c r="C10" s="80">
        <f>SUM(C9:C9)</f>
        <v>649003426109</v>
      </c>
      <c r="D10" s="33"/>
      <c r="E10" s="80">
        <f>SUM(E9:E9)</f>
        <v>817263147</v>
      </c>
      <c r="F10" s="33"/>
      <c r="G10" s="80">
        <f>SUM(G9:G9)</f>
        <v>648186162962</v>
      </c>
      <c r="H10" s="33"/>
      <c r="I10" s="80">
        <f>SUM(I9:I9)</f>
        <v>1635657057404</v>
      </c>
      <c r="J10" s="33"/>
      <c r="K10" s="80">
        <f>SUM(K9:K9)</f>
        <v>2101746346</v>
      </c>
      <c r="L10" s="33"/>
      <c r="M10" s="80">
        <f>SUM(M9:M9)</f>
        <v>1633555311058</v>
      </c>
    </row>
    <row r="11" spans="1:13" ht="22.5" customHeight="1" x14ac:dyDescent="0.45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</sheetData>
  <sortState xmlns:xlrd2="http://schemas.microsoft.com/office/spreadsheetml/2017/richdata2" ref="A9:M9">
    <sortCondition descending="1" ref="M9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39997558519241921"/>
    <pageSetUpPr fitToPage="1"/>
  </sheetPr>
  <dimension ref="A1:T27"/>
  <sheetViews>
    <sheetView rightToLeft="1" view="pageBreakPreview" zoomScaleNormal="100" zoomScaleSheetLayoutView="100" workbookViewId="0">
      <selection activeCell="Q11" sqref="Q11"/>
    </sheetView>
  </sheetViews>
  <sheetFormatPr defaultRowHeight="18.75" x14ac:dyDescent="0.45"/>
  <cols>
    <col min="1" max="1" width="40.7109375" style="18" bestFit="1" customWidth="1"/>
    <col min="2" max="2" width="0.85546875" style="18" customWidth="1"/>
    <col min="3" max="3" width="13.85546875" style="11" bestFit="1" customWidth="1"/>
    <col min="4" max="4" width="0.85546875" style="11" customWidth="1"/>
    <col min="5" max="5" width="20.85546875" style="11" bestFit="1" customWidth="1"/>
    <col min="6" max="6" width="0.85546875" style="11" customWidth="1"/>
    <col min="7" max="7" width="19.5703125" style="11" bestFit="1" customWidth="1"/>
    <col min="8" max="8" width="0.85546875" style="11" customWidth="1"/>
    <col min="9" max="9" width="18.42578125" style="11" customWidth="1"/>
    <col min="10" max="10" width="0.85546875" style="11" customWidth="1"/>
    <col min="11" max="11" width="16.28515625" style="11" bestFit="1" customWidth="1"/>
    <col min="12" max="12" width="0.85546875" style="11" customWidth="1"/>
    <col min="13" max="13" width="20.140625" style="11" bestFit="1" customWidth="1"/>
    <col min="14" max="14" width="0.85546875" style="11" customWidth="1"/>
    <col min="15" max="15" width="20.140625" style="11" bestFit="1" customWidth="1"/>
    <col min="16" max="16" width="0.85546875" style="11" customWidth="1"/>
    <col min="17" max="17" width="18.42578125" style="11" customWidth="1"/>
    <col min="18" max="18" width="17.7109375" style="18" bestFit="1" customWidth="1"/>
    <col min="19" max="19" width="26" style="18" bestFit="1" customWidth="1"/>
    <col min="20" max="20" width="18.85546875" style="18" bestFit="1" customWidth="1"/>
    <col min="21" max="21" width="8.85546875" style="18" customWidth="1"/>
    <col min="22" max="34" width="9.140625" style="18" customWidth="1"/>
    <col min="35" max="35" width="20.7109375" style="18" bestFit="1" customWidth="1"/>
    <col min="36" max="36" width="16" style="18" bestFit="1" customWidth="1"/>
    <col min="37" max="16384" width="9.140625" style="18"/>
  </cols>
  <sheetData>
    <row r="1" spans="1:20" ht="21" x14ac:dyDescent="0.4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20" ht="21" x14ac:dyDescent="0.45">
      <c r="A2" s="160" t="s">
        <v>54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</row>
    <row r="3" spans="1:20" ht="21" x14ac:dyDescent="0.45">
      <c r="A3" s="160" t="str">
        <f>'صورت وضعیت'!B12</f>
        <v>برای ماه منتهی به 1404/03/31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5" spans="1:20" ht="21" x14ac:dyDescent="0.45">
      <c r="A5" s="188" t="s">
        <v>86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9"/>
      <c r="S5" s="189"/>
    </row>
    <row r="6" spans="1:20" ht="21" x14ac:dyDescent="0.45">
      <c r="A6" s="161" t="s">
        <v>55</v>
      </c>
      <c r="C6" s="183" t="s">
        <v>64</v>
      </c>
      <c r="D6" s="183"/>
      <c r="E6" s="183"/>
      <c r="F6" s="183"/>
      <c r="G6" s="183"/>
      <c r="H6" s="183"/>
      <c r="I6" s="183"/>
      <c r="K6" s="183" t="str">
        <f>'درآمد سرمایه گذاری در سهام'!M6</f>
        <v>از ابتدای سال مالی تا پایان خرداد 1404</v>
      </c>
      <c r="L6" s="183"/>
      <c r="M6" s="183"/>
      <c r="N6" s="183"/>
      <c r="O6" s="183"/>
      <c r="P6" s="183"/>
      <c r="Q6" s="183"/>
      <c r="R6" s="189"/>
      <c r="S6" s="189"/>
    </row>
    <row r="7" spans="1:20" ht="42" x14ac:dyDescent="0.45">
      <c r="A7" s="161"/>
      <c r="C7" s="8" t="s">
        <v>6</v>
      </c>
      <c r="D7" s="69"/>
      <c r="E7" s="8" t="s">
        <v>87</v>
      </c>
      <c r="F7" s="69"/>
      <c r="G7" s="8" t="s">
        <v>88</v>
      </c>
      <c r="H7" s="69"/>
      <c r="I7" s="8" t="s">
        <v>89</v>
      </c>
      <c r="K7" s="8" t="s">
        <v>6</v>
      </c>
      <c r="L7" s="69"/>
      <c r="M7" s="8" t="s">
        <v>87</v>
      </c>
      <c r="N7" s="69"/>
      <c r="O7" s="8" t="s">
        <v>88</v>
      </c>
      <c r="P7" s="69"/>
      <c r="Q7" s="8" t="s">
        <v>89</v>
      </c>
      <c r="R7" s="189"/>
      <c r="S7" s="189"/>
    </row>
    <row r="8" spans="1:20" ht="21" x14ac:dyDescent="0.55000000000000004">
      <c r="A8" s="126"/>
      <c r="C8" s="129"/>
      <c r="D8" s="14"/>
      <c r="E8" s="53" t="s">
        <v>143</v>
      </c>
      <c r="F8" s="14"/>
      <c r="G8" s="53" t="s">
        <v>143</v>
      </c>
      <c r="H8" s="14"/>
      <c r="I8" s="53" t="s">
        <v>143</v>
      </c>
      <c r="K8" s="129"/>
      <c r="L8" s="14"/>
      <c r="M8" s="53" t="s">
        <v>143</v>
      </c>
      <c r="N8" s="14"/>
      <c r="O8" s="53" t="s">
        <v>143</v>
      </c>
      <c r="P8" s="14"/>
      <c r="Q8" s="53" t="s">
        <v>143</v>
      </c>
      <c r="R8" s="144"/>
      <c r="S8" s="144"/>
    </row>
    <row r="9" spans="1:20" x14ac:dyDescent="0.45">
      <c r="A9" s="17" t="s">
        <v>182</v>
      </c>
      <c r="C9" s="33">
        <v>0</v>
      </c>
      <c r="D9" s="33"/>
      <c r="E9" s="33">
        <v>0</v>
      </c>
      <c r="F9" s="33"/>
      <c r="G9" s="33">
        <v>0</v>
      </c>
      <c r="H9" s="33"/>
      <c r="I9" s="33">
        <v>0</v>
      </c>
      <c r="J9" s="33"/>
      <c r="K9" s="33">
        <v>1590000</v>
      </c>
      <c r="L9" s="33"/>
      <c r="M9" s="33">
        <v>1590000000000</v>
      </c>
      <c r="N9" s="33"/>
      <c r="O9" s="33">
        <v>1524422348360</v>
      </c>
      <c r="P9" s="33"/>
      <c r="Q9" s="33">
        <v>65577651640</v>
      </c>
      <c r="T9" s="19"/>
    </row>
    <row r="10" spans="1:20" x14ac:dyDescent="0.45">
      <c r="A10" s="1" t="s">
        <v>183</v>
      </c>
      <c r="C10" s="33">
        <v>0</v>
      </c>
      <c r="D10" s="33"/>
      <c r="E10" s="33">
        <v>0</v>
      </c>
      <c r="F10" s="33"/>
      <c r="G10" s="33">
        <v>0</v>
      </c>
      <c r="H10" s="33"/>
      <c r="I10" s="33">
        <v>0</v>
      </c>
      <c r="J10" s="33"/>
      <c r="K10" s="33">
        <v>2040000</v>
      </c>
      <c r="L10" s="33"/>
      <c r="M10" s="33">
        <v>2040000000000</v>
      </c>
      <c r="N10" s="33"/>
      <c r="O10" s="33">
        <v>2001285201300</v>
      </c>
      <c r="P10" s="33"/>
      <c r="Q10" s="33">
        <v>38714798700</v>
      </c>
      <c r="T10" s="19"/>
    </row>
    <row r="11" spans="1:20" x14ac:dyDescent="0.45">
      <c r="A11" s="17" t="s">
        <v>180</v>
      </c>
      <c r="C11" s="33">
        <v>587642</v>
      </c>
      <c r="D11" s="33"/>
      <c r="E11" s="33">
        <v>587642000000</v>
      </c>
      <c r="F11" s="33"/>
      <c r="G11" s="33">
        <v>570966989072</v>
      </c>
      <c r="H11" s="33"/>
      <c r="I11" s="33">
        <v>16675010928</v>
      </c>
      <c r="J11" s="33"/>
      <c r="K11" s="33">
        <v>587642</v>
      </c>
      <c r="L11" s="33"/>
      <c r="M11" s="33">
        <v>587642000000</v>
      </c>
      <c r="N11" s="33"/>
      <c r="O11" s="33">
        <v>570966989072</v>
      </c>
      <c r="P11" s="33"/>
      <c r="Q11" s="33">
        <v>16675010928</v>
      </c>
      <c r="T11" s="19"/>
    </row>
    <row r="12" spans="1:20" x14ac:dyDescent="0.45">
      <c r="A12" s="17" t="s">
        <v>181</v>
      </c>
      <c r="C12" s="33">
        <v>71600</v>
      </c>
      <c r="D12" s="33"/>
      <c r="E12" s="33">
        <v>71600000000</v>
      </c>
      <c r="F12" s="33"/>
      <c r="G12" s="33">
        <v>65132020681</v>
      </c>
      <c r="H12" s="33"/>
      <c r="I12" s="33">
        <v>6467979319</v>
      </c>
      <c r="J12" s="33"/>
      <c r="K12" s="33">
        <v>71600</v>
      </c>
      <c r="L12" s="33"/>
      <c r="M12" s="33">
        <v>71600000000</v>
      </c>
      <c r="N12" s="33"/>
      <c r="O12" s="33">
        <v>65132020681</v>
      </c>
      <c r="P12" s="33"/>
      <c r="Q12" s="33">
        <v>6467979319</v>
      </c>
      <c r="T12" s="19"/>
    </row>
    <row r="13" spans="1:20" x14ac:dyDescent="0.45">
      <c r="A13" s="17" t="s">
        <v>179</v>
      </c>
      <c r="C13" s="33">
        <v>0</v>
      </c>
      <c r="D13" s="33"/>
      <c r="E13" s="33">
        <v>0</v>
      </c>
      <c r="F13" s="33"/>
      <c r="G13" s="33">
        <v>0</v>
      </c>
      <c r="H13" s="33"/>
      <c r="I13" s="33">
        <v>0</v>
      </c>
      <c r="J13" s="33"/>
      <c r="K13" s="33">
        <v>565000</v>
      </c>
      <c r="L13" s="33"/>
      <c r="M13" s="33">
        <v>503338500000</v>
      </c>
      <c r="N13" s="33"/>
      <c r="O13" s="33">
        <v>501474294920</v>
      </c>
      <c r="P13" s="33"/>
      <c r="Q13" s="33">
        <v>1864205080</v>
      </c>
      <c r="T13" s="19"/>
    </row>
    <row r="14" spans="1:20" x14ac:dyDescent="0.45">
      <c r="A14" s="17" t="s">
        <v>12</v>
      </c>
      <c r="C14" s="33">
        <v>0</v>
      </c>
      <c r="D14" s="33"/>
      <c r="E14" s="33">
        <v>0</v>
      </c>
      <c r="F14" s="33"/>
      <c r="G14" s="33">
        <v>0</v>
      </c>
      <c r="H14" s="33"/>
      <c r="I14" s="33">
        <v>0</v>
      </c>
      <c r="J14" s="33"/>
      <c r="K14" s="33">
        <v>3250168</v>
      </c>
      <c r="L14" s="33"/>
      <c r="M14" s="33">
        <v>5114403137</v>
      </c>
      <c r="N14" s="33"/>
      <c r="O14" s="33">
        <v>4193616691</v>
      </c>
      <c r="P14" s="33"/>
      <c r="Q14" s="33">
        <v>920786446</v>
      </c>
      <c r="T14" s="19"/>
    </row>
    <row r="15" spans="1:20" x14ac:dyDescent="0.45">
      <c r="A15" s="79" t="s">
        <v>185</v>
      </c>
      <c r="C15" s="33">
        <v>0</v>
      </c>
      <c r="D15" s="33"/>
      <c r="E15" s="33">
        <v>0</v>
      </c>
      <c r="F15" s="33"/>
      <c r="G15" s="33">
        <v>0</v>
      </c>
      <c r="H15" s="33"/>
      <c r="I15" s="33">
        <v>0</v>
      </c>
      <c r="J15" s="33"/>
      <c r="K15" s="33">
        <v>459654776</v>
      </c>
      <c r="L15" s="33"/>
      <c r="M15" s="33">
        <v>1992838453960</v>
      </c>
      <c r="N15" s="33"/>
      <c r="O15" s="33">
        <v>1992838453960</v>
      </c>
      <c r="P15" s="33"/>
      <c r="Q15" s="33">
        <v>0</v>
      </c>
      <c r="T15" s="19"/>
    </row>
    <row r="16" spans="1:20" ht="21" x14ac:dyDescent="0.45">
      <c r="A16" s="130" t="s">
        <v>169</v>
      </c>
      <c r="E16" s="35">
        <f>SUM(E9:E15)</f>
        <v>659242000000</v>
      </c>
      <c r="G16" s="35">
        <f>SUM(G9:G15)</f>
        <v>636099009753</v>
      </c>
      <c r="I16" s="35">
        <f>SUM(I9:I15)</f>
        <v>23142990247</v>
      </c>
      <c r="M16" s="35">
        <f>SUM(M9:M15)</f>
        <v>6790533357097</v>
      </c>
      <c r="O16" s="35">
        <f>SUM(O9:O15)</f>
        <v>6660312924984</v>
      </c>
      <c r="Q16" s="35">
        <f>SUM(Q9:Q15)</f>
        <v>130220432113</v>
      </c>
    </row>
    <row r="18" spans="1:17" x14ac:dyDescent="0.45">
      <c r="A18" s="17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x14ac:dyDescent="0.45">
      <c r="A19" s="17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x14ac:dyDescent="0.45">
      <c r="A20" s="17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x14ac:dyDescent="0.45">
      <c r="A21" s="17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spans="1:17" x14ac:dyDescent="0.45">
      <c r="A22" s="17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spans="1:17" x14ac:dyDescent="0.45">
      <c r="A23" s="17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1:17" x14ac:dyDescent="0.45">
      <c r="A24" s="17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17" x14ac:dyDescent="0.45">
      <c r="A25" s="17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x14ac:dyDescent="0.45">
      <c r="A26" s="17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x14ac:dyDescent="0.45">
      <c r="A27" s="17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</sheetData>
  <sortState xmlns:xlrd2="http://schemas.microsoft.com/office/spreadsheetml/2017/richdata2" ref="A9:Q15">
    <sortCondition descending="1" ref="Q9:Q15"/>
  </sortState>
  <mergeCells count="8">
    <mergeCell ref="R5:S7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39997558519241921"/>
    <pageSetUpPr fitToPage="1"/>
  </sheetPr>
  <dimension ref="A1:Q31"/>
  <sheetViews>
    <sheetView rightToLeft="1" view="pageBreakPreview" topLeftCell="A10" zoomScale="115" zoomScaleNormal="100" zoomScaleSheetLayoutView="115" workbookViewId="0">
      <selection activeCell="Q16" sqref="Q16"/>
    </sheetView>
  </sheetViews>
  <sheetFormatPr defaultRowHeight="19.5" customHeight="1" x14ac:dyDescent="0.45"/>
  <cols>
    <col min="1" max="1" width="33.28515625" style="18" customWidth="1"/>
    <col min="2" max="2" width="0.85546875" style="18" customWidth="1"/>
    <col min="3" max="3" width="11.85546875" style="11" bestFit="1" customWidth="1"/>
    <col min="4" max="4" width="0.85546875" style="11" customWidth="1"/>
    <col min="5" max="5" width="19.42578125" style="11" bestFit="1" customWidth="1"/>
    <col min="6" max="6" width="0.85546875" style="11" customWidth="1"/>
    <col min="7" max="7" width="21.7109375" style="11" bestFit="1" customWidth="1"/>
    <col min="8" max="8" width="0.85546875" style="11" customWidth="1"/>
    <col min="9" max="9" width="19.28515625" style="11" bestFit="1" customWidth="1"/>
    <col min="10" max="10" width="0.85546875" style="11" customWidth="1"/>
    <col min="11" max="11" width="11.85546875" style="11" bestFit="1" customWidth="1"/>
    <col min="12" max="12" width="0.85546875" style="11" customWidth="1"/>
    <col min="13" max="13" width="19" style="11" bestFit="1" customWidth="1"/>
    <col min="14" max="14" width="0.85546875" style="11" customWidth="1"/>
    <col min="15" max="15" width="22" style="11" bestFit="1" customWidth="1"/>
    <col min="16" max="16" width="0.85546875" style="11" customWidth="1"/>
    <col min="17" max="17" width="22.28515625" style="11" customWidth="1"/>
    <col min="18" max="18" width="0.7109375" style="18" customWidth="1"/>
    <col min="19" max="19" width="17.7109375" style="18" bestFit="1" customWidth="1"/>
    <col min="20" max="16384" width="9.140625" style="18"/>
  </cols>
  <sheetData>
    <row r="1" spans="1:17" ht="19.5" customHeight="1" x14ac:dyDescent="0.4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17" ht="19.5" customHeight="1" x14ac:dyDescent="0.45">
      <c r="A2" s="160" t="s">
        <v>54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</row>
    <row r="3" spans="1:17" ht="19.5" customHeight="1" x14ac:dyDescent="0.45">
      <c r="A3" s="160" t="str">
        <f>'صورت وضعیت'!B12</f>
        <v>برای ماه منتهی به 1404/03/31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5" spans="1:17" ht="19.5" customHeight="1" x14ac:dyDescent="0.45">
      <c r="A5" s="188" t="s">
        <v>90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</row>
    <row r="6" spans="1:17" ht="19.5" customHeight="1" x14ac:dyDescent="0.45">
      <c r="A6" s="183" t="s">
        <v>55</v>
      </c>
      <c r="C6" s="161" t="s">
        <v>64</v>
      </c>
      <c r="D6" s="161"/>
      <c r="E6" s="161"/>
      <c r="F6" s="161"/>
      <c r="G6" s="161"/>
      <c r="H6" s="161"/>
      <c r="I6" s="161"/>
      <c r="K6" s="161" t="str">
        <f>'درآمد سرمایه گذاری در سهام'!M6</f>
        <v>از ابتدای سال مالی تا پایان خرداد 1404</v>
      </c>
      <c r="L6" s="161"/>
      <c r="M6" s="161"/>
      <c r="N6" s="161"/>
      <c r="O6" s="161"/>
      <c r="P6" s="161"/>
      <c r="Q6" s="161"/>
    </row>
    <row r="7" spans="1:17" ht="41.25" customHeight="1" x14ac:dyDescent="0.45">
      <c r="A7" s="183"/>
      <c r="C7" s="8" t="s">
        <v>6</v>
      </c>
      <c r="D7" s="69"/>
      <c r="E7" s="8" t="s">
        <v>8</v>
      </c>
      <c r="F7" s="69"/>
      <c r="G7" s="8" t="s">
        <v>88</v>
      </c>
      <c r="H7" s="69"/>
      <c r="I7" s="8" t="s">
        <v>91</v>
      </c>
      <c r="K7" s="8" t="s">
        <v>6</v>
      </c>
      <c r="L7" s="69"/>
      <c r="M7" s="8" t="s">
        <v>8</v>
      </c>
      <c r="N7" s="69"/>
      <c r="O7" s="8" t="s">
        <v>88</v>
      </c>
      <c r="P7" s="69"/>
      <c r="Q7" s="8" t="s">
        <v>91</v>
      </c>
    </row>
    <row r="8" spans="1:17" ht="21" x14ac:dyDescent="0.45">
      <c r="A8" s="126"/>
      <c r="C8" s="129"/>
      <c r="D8" s="14"/>
      <c r="E8" s="53" t="s">
        <v>143</v>
      </c>
      <c r="F8" s="14"/>
      <c r="G8" s="53" t="s">
        <v>143</v>
      </c>
      <c r="H8" s="14"/>
      <c r="I8" s="53" t="s">
        <v>143</v>
      </c>
      <c r="K8" s="129"/>
      <c r="L8" s="14"/>
      <c r="M8" s="53" t="s">
        <v>143</v>
      </c>
      <c r="N8" s="14"/>
      <c r="O8" s="53" t="s">
        <v>143</v>
      </c>
      <c r="P8" s="14"/>
      <c r="Q8" s="53" t="s">
        <v>143</v>
      </c>
    </row>
    <row r="9" spans="1:17" ht="19.5" customHeight="1" x14ac:dyDescent="0.45">
      <c r="A9" s="17" t="s">
        <v>135</v>
      </c>
      <c r="C9" s="11">
        <v>459654776</v>
      </c>
      <c r="E9" s="11">
        <v>2237993327745</v>
      </c>
      <c r="G9" s="11">
        <v>2188189066266</v>
      </c>
      <c r="I9" s="11">
        <v>49804261479</v>
      </c>
      <c r="K9" s="11">
        <v>459654776</v>
      </c>
      <c r="M9" s="11">
        <v>2237993327745</v>
      </c>
      <c r="O9" s="11">
        <v>1992838521412</v>
      </c>
      <c r="Q9" s="11">
        <v>245154806333</v>
      </c>
    </row>
    <row r="10" spans="1:17" ht="19.5" customHeight="1" x14ac:dyDescent="0.45">
      <c r="A10" s="17" t="s">
        <v>175</v>
      </c>
      <c r="C10" s="11">
        <v>2100000</v>
      </c>
      <c r="E10" s="11">
        <v>2069909760843</v>
      </c>
      <c r="G10" s="11">
        <v>2069909760843</v>
      </c>
      <c r="I10" s="11">
        <v>0</v>
      </c>
      <c r="K10" s="11">
        <v>2100000</v>
      </c>
      <c r="M10" s="11">
        <v>2069909760843</v>
      </c>
      <c r="O10" s="11">
        <v>2025376833900</v>
      </c>
      <c r="Q10" s="11">
        <v>44532926943</v>
      </c>
    </row>
    <row r="11" spans="1:17" ht="19.5" customHeight="1" x14ac:dyDescent="0.45">
      <c r="A11" s="17" t="s">
        <v>19</v>
      </c>
      <c r="C11" s="11">
        <v>758126</v>
      </c>
      <c r="E11" s="11">
        <v>327424403652</v>
      </c>
      <c r="G11" s="11">
        <v>340577414501</v>
      </c>
      <c r="I11" s="11">
        <v>-13153010848</v>
      </c>
      <c r="K11" s="11">
        <v>758126</v>
      </c>
      <c r="M11" s="11">
        <v>327424403652</v>
      </c>
      <c r="O11" s="11">
        <v>289465435264</v>
      </c>
      <c r="Q11" s="11">
        <v>37958968388</v>
      </c>
    </row>
    <row r="12" spans="1:17" ht="19.5" customHeight="1" x14ac:dyDescent="0.45">
      <c r="A12" s="17" t="s">
        <v>193</v>
      </c>
      <c r="C12" s="11">
        <v>2650000</v>
      </c>
      <c r="E12" s="11">
        <v>2064240788531</v>
      </c>
      <c r="G12" s="11">
        <v>2064240788531</v>
      </c>
      <c r="I12" s="11">
        <v>0</v>
      </c>
      <c r="K12" s="11">
        <v>2650000</v>
      </c>
      <c r="M12" s="11">
        <v>2064240788531</v>
      </c>
      <c r="O12" s="11">
        <v>2040130159375</v>
      </c>
      <c r="Q12" s="11">
        <v>24110629156</v>
      </c>
    </row>
    <row r="13" spans="1:17" ht="19.5" customHeight="1" x14ac:dyDescent="0.45">
      <c r="A13" s="17" t="s">
        <v>126</v>
      </c>
      <c r="C13" s="11">
        <v>6050000</v>
      </c>
      <c r="E13" s="11">
        <v>115901203687</v>
      </c>
      <c r="G13" s="11">
        <v>119043467812</v>
      </c>
      <c r="I13" s="11">
        <v>-3142264124</v>
      </c>
      <c r="K13" s="11">
        <v>6050000</v>
      </c>
      <c r="M13" s="11">
        <v>115901203687</v>
      </c>
      <c r="O13" s="11">
        <v>99940496613</v>
      </c>
      <c r="Q13" s="11">
        <v>15960707074</v>
      </c>
    </row>
    <row r="14" spans="1:17" ht="19.5" customHeight="1" x14ac:dyDescent="0.45">
      <c r="A14" s="17" t="s">
        <v>11</v>
      </c>
      <c r="C14" s="11">
        <v>14152500</v>
      </c>
      <c r="E14" s="11">
        <v>52010477834</v>
      </c>
      <c r="G14" s="11">
        <v>50054985159</v>
      </c>
      <c r="I14" s="11">
        <v>1955492675</v>
      </c>
      <c r="K14" s="11">
        <v>14152500</v>
      </c>
      <c r="M14" s="11">
        <v>52010477834</v>
      </c>
      <c r="O14" s="11">
        <v>42837951043</v>
      </c>
      <c r="Q14" s="11">
        <v>9172526791</v>
      </c>
    </row>
    <row r="15" spans="1:17" ht="19.5" customHeight="1" x14ac:dyDescent="0.45">
      <c r="A15" s="17" t="s">
        <v>117</v>
      </c>
      <c r="C15" s="11">
        <v>4710000</v>
      </c>
      <c r="E15" s="11">
        <v>96252164662</v>
      </c>
      <c r="G15" s="11">
        <v>99902784397</v>
      </c>
      <c r="I15" s="11">
        <v>-3650619734</v>
      </c>
      <c r="K15" s="11">
        <v>4710000</v>
      </c>
      <c r="M15" s="11">
        <v>96252164662</v>
      </c>
      <c r="O15" s="11">
        <v>87939477714</v>
      </c>
      <c r="Q15" s="11">
        <v>8312686948</v>
      </c>
    </row>
    <row r="16" spans="1:17" ht="19.5" customHeight="1" x14ac:dyDescent="0.45">
      <c r="A16" s="17" t="s">
        <v>127</v>
      </c>
      <c r="C16" s="11">
        <v>3541990</v>
      </c>
      <c r="E16" s="11">
        <v>52465335042</v>
      </c>
      <c r="G16" s="11">
        <v>54304982663</v>
      </c>
      <c r="I16" s="11">
        <v>-1839647620</v>
      </c>
      <c r="K16" s="11">
        <v>3541990</v>
      </c>
      <c r="M16" s="11">
        <v>52465335042</v>
      </c>
      <c r="O16" s="11">
        <v>49999991786</v>
      </c>
      <c r="Q16" s="11">
        <v>2465343256</v>
      </c>
    </row>
    <row r="17" spans="1:17" ht="19.5" customHeight="1" x14ac:dyDescent="0.45">
      <c r="A17" s="17" t="s">
        <v>187</v>
      </c>
      <c r="C17" s="11">
        <v>1984800</v>
      </c>
      <c r="E17" s="11">
        <v>1683599112342</v>
      </c>
      <c r="G17" s="11">
        <v>1683599112342</v>
      </c>
      <c r="I17" s="11">
        <v>0</v>
      </c>
      <c r="K17" s="11">
        <v>1984800</v>
      </c>
      <c r="M17" s="11">
        <v>1683599112342</v>
      </c>
      <c r="O17" s="11">
        <v>1683599112342</v>
      </c>
      <c r="Q17" s="11">
        <v>0</v>
      </c>
    </row>
    <row r="18" spans="1:17" ht="19.5" customHeight="1" x14ac:dyDescent="0.45">
      <c r="A18" s="17" t="s">
        <v>188</v>
      </c>
      <c r="C18" s="11">
        <v>646000</v>
      </c>
      <c r="E18" s="11">
        <v>547967062965</v>
      </c>
      <c r="G18" s="11">
        <v>547967062965</v>
      </c>
      <c r="I18" s="11">
        <v>0</v>
      </c>
      <c r="K18" s="11">
        <v>646000</v>
      </c>
      <c r="M18" s="11">
        <v>547967062965</v>
      </c>
      <c r="O18" s="11">
        <v>547967062965</v>
      </c>
      <c r="Q18" s="11">
        <v>0</v>
      </c>
    </row>
    <row r="19" spans="1:17" ht="19.5" customHeight="1" x14ac:dyDescent="0.45">
      <c r="A19" s="17" t="s">
        <v>189</v>
      </c>
      <c r="C19" s="11">
        <v>1500000</v>
      </c>
      <c r="E19" s="11">
        <v>1499728125000</v>
      </c>
      <c r="G19" s="11">
        <v>1499728125000</v>
      </c>
      <c r="I19" s="11">
        <v>0</v>
      </c>
      <c r="K19" s="11">
        <v>1500000</v>
      </c>
      <c r="M19" s="11">
        <v>1499728125000</v>
      </c>
      <c r="O19" s="11">
        <v>1499728125000</v>
      </c>
      <c r="Q19" s="11">
        <v>0</v>
      </c>
    </row>
    <row r="20" spans="1:17" ht="19.5" customHeight="1" x14ac:dyDescent="0.45">
      <c r="A20" s="17" t="s">
        <v>190</v>
      </c>
      <c r="C20" s="11">
        <v>1499971</v>
      </c>
      <c r="E20" s="11">
        <v>1499699130256</v>
      </c>
      <c r="G20" s="11">
        <v>1499699130256</v>
      </c>
      <c r="I20" s="11">
        <v>0</v>
      </c>
      <c r="K20" s="11">
        <v>1499971</v>
      </c>
      <c r="M20" s="11">
        <v>1499699130256</v>
      </c>
      <c r="O20" s="11">
        <v>1499699130256</v>
      </c>
      <c r="Q20" s="11">
        <v>0</v>
      </c>
    </row>
    <row r="21" spans="1:17" ht="19.5" customHeight="1" x14ac:dyDescent="0.45">
      <c r="A21" s="17" t="s">
        <v>191</v>
      </c>
      <c r="C21" s="11">
        <v>500000</v>
      </c>
      <c r="E21" s="11">
        <v>499909375000</v>
      </c>
      <c r="G21" s="11">
        <v>499909375000</v>
      </c>
      <c r="I21" s="11">
        <v>0</v>
      </c>
      <c r="K21" s="11">
        <v>500000</v>
      </c>
      <c r="M21" s="11">
        <v>499909375000</v>
      </c>
      <c r="O21" s="11">
        <v>499909375000</v>
      </c>
      <c r="Q21" s="11">
        <v>0</v>
      </c>
    </row>
    <row r="22" spans="1:17" ht="19.5" customHeight="1" x14ac:dyDescent="0.45">
      <c r="A22" s="17" t="s">
        <v>192</v>
      </c>
      <c r="C22" s="11">
        <v>1500000</v>
      </c>
      <c r="E22" s="11">
        <v>1499728125000</v>
      </c>
      <c r="G22" s="11">
        <v>1499728125000</v>
      </c>
      <c r="I22" s="11">
        <v>0</v>
      </c>
      <c r="K22" s="11">
        <v>1500000</v>
      </c>
      <c r="M22" s="11">
        <v>1499728125000</v>
      </c>
      <c r="O22" s="11">
        <v>1499728125000</v>
      </c>
      <c r="Q22" s="11">
        <v>0</v>
      </c>
    </row>
    <row r="23" spans="1:17" ht="19.5" customHeight="1" x14ac:dyDescent="0.45">
      <c r="A23" s="17" t="s">
        <v>177</v>
      </c>
      <c r="C23" s="11">
        <v>526865</v>
      </c>
      <c r="E23" s="11">
        <v>488404882617</v>
      </c>
      <c r="G23" s="11">
        <v>488420685702</v>
      </c>
      <c r="I23" s="11">
        <v>-15803084</v>
      </c>
      <c r="K23" s="11">
        <v>526865</v>
      </c>
      <c r="M23" s="11">
        <v>488404882617</v>
      </c>
      <c r="O23" s="11">
        <v>488530253759</v>
      </c>
      <c r="Q23" s="11">
        <v>-125371141</v>
      </c>
    </row>
    <row r="24" spans="1:17" ht="19.5" customHeight="1" x14ac:dyDescent="0.45">
      <c r="A24" s="17" t="s">
        <v>195</v>
      </c>
      <c r="C24" s="11">
        <v>2000000</v>
      </c>
      <c r="E24" s="11">
        <v>1999637500000</v>
      </c>
      <c r="G24" s="11">
        <v>1999637500000</v>
      </c>
      <c r="I24" s="11">
        <v>0</v>
      </c>
      <c r="K24" s="11">
        <v>2000000</v>
      </c>
      <c r="M24" s="11">
        <v>1999637500000</v>
      </c>
      <c r="O24" s="11">
        <v>2000000000000</v>
      </c>
      <c r="Q24" s="11">
        <v>-362500000</v>
      </c>
    </row>
    <row r="25" spans="1:17" ht="19.5" customHeight="1" x14ac:dyDescent="0.45">
      <c r="A25" s="17" t="s">
        <v>179</v>
      </c>
      <c r="C25" s="11">
        <v>2700000</v>
      </c>
      <c r="E25" s="11">
        <v>2444622831787</v>
      </c>
      <c r="G25" s="11">
        <v>2444622831787</v>
      </c>
      <c r="I25" s="11">
        <v>0</v>
      </c>
      <c r="K25" s="11">
        <v>2700000</v>
      </c>
      <c r="M25" s="11">
        <v>2444622831787</v>
      </c>
      <c r="O25" s="11">
        <v>2445126000000</v>
      </c>
      <c r="Q25" s="11">
        <v>-503168212</v>
      </c>
    </row>
    <row r="26" spans="1:17" ht="19.5" customHeight="1" x14ac:dyDescent="0.45">
      <c r="A26" s="17" t="s">
        <v>194</v>
      </c>
      <c r="C26" s="11">
        <v>3000000</v>
      </c>
      <c r="E26" s="11">
        <v>2999456250000</v>
      </c>
      <c r="G26" s="11">
        <v>2999456250000</v>
      </c>
      <c r="I26" s="11">
        <v>0</v>
      </c>
      <c r="K26" s="11">
        <v>3000000</v>
      </c>
      <c r="M26" s="11">
        <v>2999456250000</v>
      </c>
      <c r="O26" s="11">
        <v>3000000000000</v>
      </c>
      <c r="Q26" s="11">
        <v>-543750000</v>
      </c>
    </row>
    <row r="27" spans="1:17" ht="19.5" customHeight="1" x14ac:dyDescent="0.45">
      <c r="A27" s="17" t="s">
        <v>178</v>
      </c>
      <c r="C27" s="11">
        <v>3528000</v>
      </c>
      <c r="E27" s="11">
        <v>3225771222975</v>
      </c>
      <c r="G27" s="11">
        <v>3225771222975</v>
      </c>
      <c r="I27" s="11">
        <v>0</v>
      </c>
      <c r="K27" s="11">
        <v>3528000</v>
      </c>
      <c r="M27" s="11">
        <v>3225771222975</v>
      </c>
      <c r="O27" s="11">
        <v>3263591582792</v>
      </c>
      <c r="Q27" s="11">
        <v>-37820359817</v>
      </c>
    </row>
    <row r="28" spans="1:17" ht="19.5" customHeight="1" x14ac:dyDescent="0.45">
      <c r="A28" s="17" t="s">
        <v>20</v>
      </c>
      <c r="C28" s="11">
        <v>18646775</v>
      </c>
      <c r="E28" s="11">
        <v>496638220267</v>
      </c>
      <c r="G28" s="11">
        <v>494496414397</v>
      </c>
      <c r="I28" s="11">
        <v>2141805870</v>
      </c>
      <c r="K28" s="11">
        <v>18646775</v>
      </c>
      <c r="M28" s="11">
        <v>496638220267</v>
      </c>
      <c r="O28" s="11">
        <v>535651079390</v>
      </c>
      <c r="Q28" s="11">
        <v>-39012859122</v>
      </c>
    </row>
    <row r="29" spans="1:17" ht="19.5" customHeight="1" x14ac:dyDescent="0.45">
      <c r="A29" s="1" t="s">
        <v>186</v>
      </c>
      <c r="C29" s="11">
        <v>4302000</v>
      </c>
      <c r="E29" s="11">
        <v>3948201910675</v>
      </c>
      <c r="G29" s="11">
        <v>3901206778087</v>
      </c>
      <c r="I29" s="11">
        <v>46995132588</v>
      </c>
      <c r="K29" s="11">
        <v>4302000</v>
      </c>
      <c r="M29" s="11">
        <v>3948201910675</v>
      </c>
      <c r="O29" s="11">
        <v>4045297656881</v>
      </c>
      <c r="Q29" s="11">
        <v>-97095746205</v>
      </c>
    </row>
    <row r="30" spans="1:17" ht="19.5" customHeight="1" x14ac:dyDescent="0.45">
      <c r="A30" s="1" t="s">
        <v>181</v>
      </c>
      <c r="C30" s="11">
        <v>73600</v>
      </c>
      <c r="E30" s="11">
        <v>71348684000</v>
      </c>
      <c r="G30" s="11">
        <f>E30-+I30</f>
        <v>76213022179</v>
      </c>
      <c r="I30" s="11">
        <v>-4864338179</v>
      </c>
      <c r="K30" s="11">
        <v>0</v>
      </c>
      <c r="M30" s="11">
        <v>0</v>
      </c>
      <c r="O30" s="11">
        <v>0</v>
      </c>
      <c r="Q30" s="11">
        <v>0</v>
      </c>
    </row>
    <row r="31" spans="1:17" ht="19.5" customHeight="1" x14ac:dyDescent="0.45">
      <c r="A31" s="105" t="s">
        <v>169</v>
      </c>
      <c r="E31" s="35">
        <f>SUM(E9:E30)</f>
        <v>29920909894880</v>
      </c>
      <c r="G31" s="35">
        <f>SUM(G9:G30)</f>
        <v>29846678885862</v>
      </c>
      <c r="I31" s="35">
        <f>SUM(I9:I30)</f>
        <v>74231009023</v>
      </c>
      <c r="M31" s="35">
        <f>SUM(M9:M30)</f>
        <v>29849561210880</v>
      </c>
      <c r="O31" s="35">
        <f>SUM(O9:O30)</f>
        <v>29637356370492</v>
      </c>
      <c r="Q31" s="35">
        <f>SUM(Q9:Q30)</f>
        <v>212204840392</v>
      </c>
    </row>
  </sheetData>
  <sortState xmlns:xlrd2="http://schemas.microsoft.com/office/spreadsheetml/2017/richdata2" ref="A9:Q29">
    <sortCondition descending="1" ref="Q9:Q29"/>
  </sortState>
  <mergeCells count="7">
    <mergeCell ref="A1:Q1"/>
    <mergeCell ref="A2:Q2"/>
    <mergeCell ref="A3:Q3"/>
    <mergeCell ref="A5:Q5"/>
    <mergeCell ref="A6:A7"/>
    <mergeCell ref="C6:I6"/>
    <mergeCell ref="K6:Q6"/>
  </mergeCells>
  <phoneticPr fontId="11" type="noConversion"/>
  <pageMargins left="0.39" right="0.39" top="0.39" bottom="0.39" header="0" footer="0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AA14"/>
  <sheetViews>
    <sheetView rightToLeft="1" view="pageBreakPreview" zoomScale="93" zoomScaleNormal="100" zoomScaleSheetLayoutView="93" workbookViewId="0">
      <selection activeCell="Y12" sqref="Y12"/>
    </sheetView>
  </sheetViews>
  <sheetFormatPr defaultRowHeight="18.75" x14ac:dyDescent="0.45"/>
  <cols>
    <col min="1" max="1" width="40.140625" style="18" bestFit="1" customWidth="1"/>
    <col min="2" max="2" width="0.85546875" style="18" customWidth="1"/>
    <col min="3" max="3" width="13" style="145" customWidth="1"/>
    <col min="4" max="4" width="0.85546875" style="145" customWidth="1"/>
    <col min="5" max="5" width="18.5703125" style="145" bestFit="1" customWidth="1"/>
    <col min="6" max="6" width="0.85546875" style="145" customWidth="1"/>
    <col min="7" max="7" width="18.5703125" style="145" bestFit="1" customWidth="1"/>
    <col min="8" max="8" width="0.85546875" style="145" customWidth="1"/>
    <col min="9" max="9" width="11.85546875" style="145" bestFit="1" customWidth="1"/>
    <col min="10" max="10" width="0.85546875" style="145" customWidth="1"/>
    <col min="11" max="11" width="12.85546875" style="145" bestFit="1" customWidth="1"/>
    <col min="12" max="12" width="0.85546875" style="145" customWidth="1"/>
    <col min="13" max="13" width="13.42578125" style="145" bestFit="1" customWidth="1"/>
    <col min="14" max="14" width="0.85546875" style="145" customWidth="1"/>
    <col min="15" max="15" width="15.42578125" style="145" bestFit="1" customWidth="1"/>
    <col min="16" max="16" width="0.85546875" style="145" customWidth="1"/>
    <col min="17" max="17" width="13" style="145" customWidth="1"/>
    <col min="18" max="18" width="0.85546875" style="145" customWidth="1"/>
    <col min="19" max="19" width="12" style="145" customWidth="1"/>
    <col min="20" max="20" width="0.85546875" style="145" customWidth="1"/>
    <col min="21" max="21" width="17.85546875" style="145" bestFit="1" customWidth="1"/>
    <col min="22" max="22" width="0.85546875" style="145" customWidth="1"/>
    <col min="23" max="23" width="18.5703125" style="145" bestFit="1" customWidth="1"/>
    <col min="24" max="24" width="0.85546875" style="145" customWidth="1"/>
    <col min="25" max="25" width="11.42578125" style="150" customWidth="1"/>
    <col min="26" max="26" width="2.140625" style="18" customWidth="1"/>
    <col min="27" max="16384" width="9.140625" style="18"/>
  </cols>
  <sheetData>
    <row r="1" spans="1:27" ht="21" x14ac:dyDescent="0.4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</row>
    <row r="2" spans="1:27" ht="21" x14ac:dyDescent="0.4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</row>
    <row r="3" spans="1:27" ht="21" x14ac:dyDescent="0.45">
      <c r="A3" s="160" t="s">
        <v>170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1:27" ht="21" x14ac:dyDescent="0.45">
      <c r="A4" s="127" t="s">
        <v>157</v>
      </c>
      <c r="B4" s="46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92"/>
    </row>
    <row r="5" spans="1:27" ht="21" x14ac:dyDescent="0.45">
      <c r="A5" s="127" t="s">
        <v>158</v>
      </c>
      <c r="B5" s="46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92"/>
    </row>
    <row r="6" spans="1:27" ht="21" x14ac:dyDescent="0.45">
      <c r="B6" s="46"/>
      <c r="C6" s="161" t="s">
        <v>134</v>
      </c>
      <c r="D6" s="161"/>
      <c r="E6" s="161"/>
      <c r="F6" s="161"/>
      <c r="G6" s="161"/>
      <c r="I6" s="161" t="s">
        <v>2</v>
      </c>
      <c r="J6" s="161"/>
      <c r="K6" s="161"/>
      <c r="L6" s="161"/>
      <c r="M6" s="161"/>
      <c r="N6" s="161"/>
      <c r="O6" s="161"/>
      <c r="Q6" s="161" t="s">
        <v>171</v>
      </c>
      <c r="R6" s="161"/>
      <c r="S6" s="161"/>
      <c r="T6" s="161"/>
      <c r="U6" s="161"/>
      <c r="V6" s="161"/>
      <c r="W6" s="161"/>
      <c r="X6" s="161"/>
      <c r="Y6" s="161"/>
    </row>
    <row r="7" spans="1:27" ht="21" customHeight="1" x14ac:dyDescent="0.45">
      <c r="A7" s="170" t="s">
        <v>5</v>
      </c>
      <c r="B7" s="46"/>
      <c r="C7" s="163" t="s">
        <v>6</v>
      </c>
      <c r="D7" s="146"/>
      <c r="E7" s="163" t="s">
        <v>7</v>
      </c>
      <c r="F7" s="146"/>
      <c r="G7" s="163" t="s">
        <v>8</v>
      </c>
      <c r="I7" s="162" t="s">
        <v>3</v>
      </c>
      <c r="J7" s="162"/>
      <c r="K7" s="162"/>
      <c r="L7" s="146"/>
      <c r="M7" s="162" t="s">
        <v>4</v>
      </c>
      <c r="N7" s="162"/>
      <c r="O7" s="162"/>
      <c r="Q7" s="163" t="s">
        <v>6</v>
      </c>
      <c r="R7" s="146"/>
      <c r="S7" s="165" t="s">
        <v>10</v>
      </c>
      <c r="T7" s="146"/>
      <c r="U7" s="163" t="s">
        <v>7</v>
      </c>
      <c r="V7" s="146"/>
      <c r="W7" s="163" t="s">
        <v>8</v>
      </c>
      <c r="X7" s="146"/>
      <c r="Y7" s="167" t="s">
        <v>142</v>
      </c>
    </row>
    <row r="8" spans="1:27" ht="21" x14ac:dyDescent="0.45">
      <c r="A8" s="161"/>
      <c r="B8" s="46"/>
      <c r="C8" s="164"/>
      <c r="E8" s="164"/>
      <c r="G8" s="164"/>
      <c r="I8" s="125" t="s">
        <v>6</v>
      </c>
      <c r="J8" s="146"/>
      <c r="K8" s="125" t="s">
        <v>7</v>
      </c>
      <c r="M8" s="125" t="s">
        <v>6</v>
      </c>
      <c r="N8" s="146"/>
      <c r="O8" s="125" t="s">
        <v>9</v>
      </c>
      <c r="Q8" s="164"/>
      <c r="S8" s="166"/>
      <c r="U8" s="164"/>
      <c r="W8" s="164"/>
      <c r="Y8" s="168"/>
    </row>
    <row r="9" spans="1:27" ht="21" x14ac:dyDescent="0.45">
      <c r="A9" s="126"/>
      <c r="B9" s="46"/>
      <c r="C9" s="49"/>
      <c r="E9" s="48" t="s">
        <v>143</v>
      </c>
      <c r="G9" s="48" t="s">
        <v>143</v>
      </c>
      <c r="I9" s="49"/>
      <c r="J9" s="147"/>
      <c r="K9" s="48" t="s">
        <v>143</v>
      </c>
      <c r="M9" s="49"/>
      <c r="N9" s="147"/>
      <c r="O9" s="48" t="s">
        <v>143</v>
      </c>
      <c r="Q9" s="49"/>
      <c r="S9" s="48" t="s">
        <v>143</v>
      </c>
      <c r="U9" s="48" t="s">
        <v>143</v>
      </c>
      <c r="W9" s="48" t="s">
        <v>143</v>
      </c>
      <c r="Y9" s="93"/>
    </row>
    <row r="10" spans="1:27" ht="21" x14ac:dyDescent="0.45">
      <c r="A10" s="36" t="s">
        <v>173</v>
      </c>
      <c r="B10" s="46"/>
      <c r="C10" s="2">
        <v>459654776</v>
      </c>
      <c r="D10" s="2"/>
      <c r="E10" s="2">
        <v>1992838521412</v>
      </c>
      <c r="F10" s="2"/>
      <c r="G10" s="2">
        <v>2188189066266.53</v>
      </c>
      <c r="H10" s="2"/>
      <c r="I10" s="2">
        <v>0</v>
      </c>
      <c r="J10" s="2"/>
      <c r="K10" s="2">
        <v>0</v>
      </c>
      <c r="L10" s="2"/>
      <c r="M10" s="2">
        <v>0</v>
      </c>
      <c r="N10" s="2"/>
      <c r="O10" s="2">
        <v>0</v>
      </c>
      <c r="P10" s="2"/>
      <c r="Q10" s="2">
        <v>459654776</v>
      </c>
      <c r="R10" s="2"/>
      <c r="S10" s="2">
        <v>4898</v>
      </c>
      <c r="T10" s="2"/>
      <c r="U10" s="2">
        <v>1992838521412</v>
      </c>
      <c r="V10" s="2"/>
      <c r="W10" s="2">
        <v>2237993327745.5498</v>
      </c>
      <c r="Y10" s="148">
        <v>4.1107810352153377E-2</v>
      </c>
      <c r="AA10" s="149"/>
    </row>
    <row r="11" spans="1:27" x14ac:dyDescent="0.45">
      <c r="A11" s="36" t="s">
        <v>11</v>
      </c>
      <c r="C11" s="2">
        <v>14152500</v>
      </c>
      <c r="D11" s="2"/>
      <c r="E11" s="2">
        <v>199767895368</v>
      </c>
      <c r="F11" s="2"/>
      <c r="G11" s="2">
        <v>50054985159.75</v>
      </c>
      <c r="H11" s="2"/>
      <c r="I11" s="2">
        <v>0</v>
      </c>
      <c r="J11" s="2"/>
      <c r="K11" s="2">
        <v>0</v>
      </c>
      <c r="L11" s="2"/>
      <c r="M11" s="2">
        <v>0</v>
      </c>
      <c r="N11" s="2"/>
      <c r="O11" s="2">
        <v>0</v>
      </c>
      <c r="P11" s="2"/>
      <c r="Q11" s="2">
        <v>14152500</v>
      </c>
      <c r="R11" s="2"/>
      <c r="S11" s="2">
        <v>3697</v>
      </c>
      <c r="T11" s="2"/>
      <c r="U11" s="2">
        <v>199767895368</v>
      </c>
      <c r="V11" s="2"/>
      <c r="W11" s="2">
        <v>52010477834.625</v>
      </c>
      <c r="Y11" s="148">
        <v>9.5533656541523296E-4</v>
      </c>
      <c r="AA11" s="149"/>
    </row>
    <row r="12" spans="1:27" ht="21" x14ac:dyDescent="0.45">
      <c r="A12" s="130" t="s">
        <v>169</v>
      </c>
      <c r="C12" s="2"/>
      <c r="E12" s="78">
        <v>2192606416780</v>
      </c>
      <c r="G12" s="78">
        <v>2238244051426.2803</v>
      </c>
      <c r="I12" s="2"/>
      <c r="K12" s="78">
        <v>0</v>
      </c>
      <c r="M12" s="2"/>
      <c r="O12" s="78">
        <v>0</v>
      </c>
      <c r="Q12" s="2"/>
      <c r="S12" s="2"/>
      <c r="U12" s="78">
        <v>2192606416780</v>
      </c>
      <c r="W12" s="78">
        <v>2290003805580.1748</v>
      </c>
      <c r="Y12" s="94">
        <v>4.2063146917568607E-2</v>
      </c>
    </row>
    <row r="14" spans="1:27" x14ac:dyDescent="0.45">
      <c r="A14" s="169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</row>
  </sheetData>
  <sortState xmlns:xlrd2="http://schemas.microsoft.com/office/spreadsheetml/2017/richdata2" ref="A10:Y11">
    <sortCondition descending="1" ref="W10:W11"/>
  </sortState>
  <mergeCells count="18">
    <mergeCell ref="A14:Y14"/>
    <mergeCell ref="A7:A8"/>
    <mergeCell ref="C6:G6"/>
    <mergeCell ref="I6:O6"/>
    <mergeCell ref="G7:G8"/>
    <mergeCell ref="E7:E8"/>
    <mergeCell ref="C7:C8"/>
    <mergeCell ref="A1:Y1"/>
    <mergeCell ref="A2:Y2"/>
    <mergeCell ref="A3:Y3"/>
    <mergeCell ref="Q6:Y6"/>
    <mergeCell ref="I7:K7"/>
    <mergeCell ref="M7:O7"/>
    <mergeCell ref="Q7:Q8"/>
    <mergeCell ref="S7:S8"/>
    <mergeCell ref="U7:U8"/>
    <mergeCell ref="W7:W8"/>
    <mergeCell ref="Y7:Y8"/>
  </mergeCells>
  <pageMargins left="0.39" right="0.39" top="0.39" bottom="0.39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Y16"/>
  <sheetViews>
    <sheetView rightToLeft="1" view="pageBreakPreview" zoomScale="91" zoomScaleNormal="100" zoomScaleSheetLayoutView="91" workbookViewId="0">
      <selection activeCell="H24" sqref="H24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5.5703125" style="11" customWidth="1"/>
    <col min="4" max="4" width="0.85546875" style="11" customWidth="1"/>
    <col min="5" max="5" width="17.140625" style="11" bestFit="1" customWidth="1"/>
    <col min="6" max="6" width="0.85546875" style="11" customWidth="1"/>
    <col min="7" max="7" width="18.5703125" style="11" bestFit="1" customWidth="1"/>
    <col min="8" max="8" width="0.85546875" style="11" customWidth="1"/>
    <col min="9" max="9" width="14" style="11" bestFit="1" customWidth="1"/>
    <col min="10" max="10" width="0.85546875" style="11" customWidth="1"/>
    <col min="11" max="11" width="21.140625" style="11" bestFit="1" customWidth="1"/>
    <col min="12" max="12" width="0.85546875" style="11" customWidth="1"/>
    <col min="13" max="13" width="13.7109375" style="11" customWidth="1"/>
    <col min="14" max="14" width="0.85546875" style="11" customWidth="1"/>
    <col min="15" max="15" width="20.140625" style="11" customWidth="1"/>
    <col min="16" max="16" width="0.85546875" style="11" customWidth="1"/>
    <col min="17" max="17" width="16.28515625" style="11" bestFit="1" customWidth="1"/>
    <col min="18" max="18" width="0.85546875" style="11" customWidth="1"/>
    <col min="19" max="19" width="13.7109375" style="11" customWidth="1"/>
    <col min="20" max="20" width="0.85546875" style="11" customWidth="1"/>
    <col min="21" max="21" width="22.85546875" style="11" bestFit="1" customWidth="1"/>
    <col min="22" max="22" width="0.85546875" style="11" customWidth="1"/>
    <col min="23" max="23" width="24.28515625" style="11" bestFit="1" customWidth="1"/>
    <col min="24" max="24" width="0.85546875" style="11" customWidth="1"/>
    <col min="25" max="25" width="11.42578125" style="158" customWidth="1"/>
    <col min="26" max="26" width="2.5703125" style="18" customWidth="1"/>
    <col min="27" max="16384" width="9.140625" style="18"/>
  </cols>
  <sheetData>
    <row r="1" spans="1:25" ht="21" x14ac:dyDescent="0.4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</row>
    <row r="2" spans="1:25" ht="21" x14ac:dyDescent="0.4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</row>
    <row r="3" spans="1:25" ht="21" x14ac:dyDescent="0.45">
      <c r="A3" s="160" t="s">
        <v>170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5" spans="1:25" ht="21" x14ac:dyDescent="0.45">
      <c r="A5" s="172" t="s">
        <v>160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</row>
    <row r="6" spans="1:25" ht="21" x14ac:dyDescent="0.45">
      <c r="A6" s="131"/>
      <c r="B6" s="4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92"/>
    </row>
    <row r="7" spans="1:25" ht="21" x14ac:dyDescent="0.45">
      <c r="C7" s="161" t="s">
        <v>134</v>
      </c>
      <c r="D7" s="161"/>
      <c r="E7" s="161"/>
      <c r="F7" s="161"/>
      <c r="G7" s="161"/>
      <c r="I7" s="161" t="s">
        <v>2</v>
      </c>
      <c r="J7" s="161"/>
      <c r="K7" s="161"/>
      <c r="L7" s="161"/>
      <c r="M7" s="161"/>
      <c r="N7" s="161"/>
      <c r="O7" s="161"/>
      <c r="Q7" s="161" t="s">
        <v>171</v>
      </c>
      <c r="R7" s="161"/>
      <c r="S7" s="161"/>
      <c r="T7" s="161"/>
      <c r="U7" s="161"/>
      <c r="V7" s="161"/>
      <c r="W7" s="161"/>
      <c r="X7" s="161"/>
      <c r="Y7" s="161"/>
    </row>
    <row r="8" spans="1:25" ht="21" x14ac:dyDescent="0.45">
      <c r="A8" s="170" t="s">
        <v>16</v>
      </c>
      <c r="C8" s="171" t="s">
        <v>17</v>
      </c>
      <c r="D8" s="69"/>
      <c r="E8" s="171" t="s">
        <v>7</v>
      </c>
      <c r="F8" s="69"/>
      <c r="G8" s="171" t="s">
        <v>8</v>
      </c>
      <c r="I8" s="173" t="s">
        <v>165</v>
      </c>
      <c r="J8" s="173"/>
      <c r="K8" s="173"/>
      <c r="L8" s="69"/>
      <c r="M8" s="173" t="s">
        <v>166</v>
      </c>
      <c r="N8" s="173"/>
      <c r="O8" s="173"/>
      <c r="Q8" s="171" t="s">
        <v>6</v>
      </c>
      <c r="R8" s="69"/>
      <c r="S8" s="174" t="s">
        <v>18</v>
      </c>
      <c r="T8" s="69"/>
      <c r="U8" s="171" t="s">
        <v>7</v>
      </c>
      <c r="V8" s="69"/>
      <c r="W8" s="171" t="s">
        <v>8</v>
      </c>
      <c r="X8" s="69"/>
      <c r="Y8" s="167" t="s">
        <v>142</v>
      </c>
    </row>
    <row r="9" spans="1:25" ht="21" x14ac:dyDescent="0.45">
      <c r="A9" s="161"/>
      <c r="C9" s="161"/>
      <c r="E9" s="161"/>
      <c r="G9" s="161"/>
      <c r="I9" s="128" t="s">
        <v>6</v>
      </c>
      <c r="J9" s="69"/>
      <c r="K9" s="128" t="s">
        <v>7</v>
      </c>
      <c r="M9" s="128" t="s">
        <v>6</v>
      </c>
      <c r="N9" s="69"/>
      <c r="O9" s="128" t="s">
        <v>167</v>
      </c>
      <c r="Q9" s="161"/>
      <c r="S9" s="175"/>
      <c r="U9" s="161"/>
      <c r="W9" s="161"/>
      <c r="Y9" s="168"/>
    </row>
    <row r="10" spans="1:25" ht="21" x14ac:dyDescent="0.45">
      <c r="A10" s="126"/>
      <c r="C10" s="126"/>
      <c r="E10" s="48" t="s">
        <v>143</v>
      </c>
      <c r="G10" s="48" t="s">
        <v>143</v>
      </c>
      <c r="I10" s="126"/>
      <c r="J10" s="14"/>
      <c r="K10" s="48" t="s">
        <v>143</v>
      </c>
      <c r="M10" s="126"/>
      <c r="N10" s="14"/>
      <c r="O10" s="48" t="s">
        <v>143</v>
      </c>
      <c r="Q10" s="126"/>
      <c r="S10" s="48" t="s">
        <v>143</v>
      </c>
      <c r="U10" s="48" t="s">
        <v>143</v>
      </c>
      <c r="W10" s="48" t="s">
        <v>143</v>
      </c>
      <c r="Y10" s="93"/>
    </row>
    <row r="11" spans="1:25" s="153" customFormat="1" x14ac:dyDescent="0.45">
      <c r="A11" s="1" t="s">
        <v>20</v>
      </c>
      <c r="B11" s="18"/>
      <c r="C11" s="151">
        <v>18646775</v>
      </c>
      <c r="D11" s="151"/>
      <c r="E11" s="151">
        <v>412625347009</v>
      </c>
      <c r="F11" s="151"/>
      <c r="G11" s="151">
        <v>494496414397.37</v>
      </c>
      <c r="H11" s="11"/>
      <c r="I11" s="48">
        <v>0</v>
      </c>
      <c r="J11" s="48"/>
      <c r="K11" s="48">
        <v>0</v>
      </c>
      <c r="L11" s="11"/>
      <c r="M11" s="11">
        <v>0</v>
      </c>
      <c r="N11" s="33"/>
      <c r="O11" s="11">
        <v>0</v>
      </c>
      <c r="P11" s="11"/>
      <c r="Q11" s="48">
        <v>18646775</v>
      </c>
      <c r="R11" s="33"/>
      <c r="S11" s="48">
        <v>26666</v>
      </c>
      <c r="T11" s="33"/>
      <c r="U11" s="48">
        <v>412625347009</v>
      </c>
      <c r="V11" s="33"/>
      <c r="W11" s="48">
        <v>496638220267.41998</v>
      </c>
      <c r="X11" s="33"/>
      <c r="Y11" s="152">
        <v>9.1223282568719324E-3</v>
      </c>
    </row>
    <row r="12" spans="1:25" x14ac:dyDescent="0.45">
      <c r="A12" s="1" t="s">
        <v>19</v>
      </c>
      <c r="C12" s="154">
        <v>758126</v>
      </c>
      <c r="D12" s="154"/>
      <c r="E12" s="154">
        <v>270519617091</v>
      </c>
      <c r="F12" s="151"/>
      <c r="G12" s="154">
        <v>340577414501.914</v>
      </c>
      <c r="I12" s="48">
        <v>0</v>
      </c>
      <c r="J12" s="48"/>
      <c r="K12" s="48">
        <v>0</v>
      </c>
      <c r="M12" s="11">
        <v>0</v>
      </c>
      <c r="O12" s="11">
        <v>0</v>
      </c>
      <c r="Q12" s="48">
        <v>758126</v>
      </c>
      <c r="R12" s="33"/>
      <c r="S12" s="48">
        <v>432400</v>
      </c>
      <c r="T12" s="33"/>
      <c r="U12" s="48">
        <v>270519617091</v>
      </c>
      <c r="V12" s="33"/>
      <c r="W12" s="48">
        <v>327424403652.15002</v>
      </c>
      <c r="X12" s="33"/>
      <c r="Y12" s="155">
        <v>6.0141824924733684E-3</v>
      </c>
    </row>
    <row r="13" spans="1:25" x14ac:dyDescent="0.45">
      <c r="A13" s="1" t="s">
        <v>126</v>
      </c>
      <c r="B13" s="153"/>
      <c r="C13" s="154">
        <v>6050000</v>
      </c>
      <c r="D13" s="154"/>
      <c r="E13" s="154">
        <v>99940496613</v>
      </c>
      <c r="F13" s="154"/>
      <c r="G13" s="154">
        <v>119043467812.5</v>
      </c>
      <c r="H13" s="14"/>
      <c r="I13" s="48">
        <v>0</v>
      </c>
      <c r="J13" s="48"/>
      <c r="K13" s="48">
        <v>0</v>
      </c>
      <c r="L13" s="14"/>
      <c r="M13" s="48">
        <v>0</v>
      </c>
      <c r="N13" s="48"/>
      <c r="O13" s="14">
        <v>0</v>
      </c>
      <c r="P13" s="14"/>
      <c r="Q13" s="48">
        <v>6050000</v>
      </c>
      <c r="R13" s="48"/>
      <c r="S13" s="48">
        <v>19180</v>
      </c>
      <c r="T13" s="48"/>
      <c r="U13" s="48">
        <v>99940496613</v>
      </c>
      <c r="V13" s="48"/>
      <c r="W13" s="48">
        <v>115901203687.5</v>
      </c>
      <c r="X13" s="48"/>
      <c r="Y13" s="152">
        <v>2.1288913785866954E-3</v>
      </c>
    </row>
    <row r="14" spans="1:25" x14ac:dyDescent="0.45">
      <c r="A14" s="1" t="s">
        <v>117</v>
      </c>
      <c r="C14" s="154">
        <v>4710000</v>
      </c>
      <c r="D14" s="154"/>
      <c r="E14" s="154">
        <v>96184113372</v>
      </c>
      <c r="F14" s="151"/>
      <c r="G14" s="154">
        <v>99902784397.5</v>
      </c>
      <c r="I14" s="48">
        <v>0</v>
      </c>
      <c r="J14" s="48"/>
      <c r="K14" s="48">
        <v>0</v>
      </c>
      <c r="M14" s="11">
        <v>0</v>
      </c>
      <c r="O14" s="11">
        <v>0</v>
      </c>
      <c r="Q14" s="48">
        <v>4710000</v>
      </c>
      <c r="R14" s="33"/>
      <c r="S14" s="48">
        <v>20460</v>
      </c>
      <c r="T14" s="33"/>
      <c r="U14" s="48">
        <v>96184113372</v>
      </c>
      <c r="V14" s="33"/>
      <c r="W14" s="48">
        <v>96252164662.5</v>
      </c>
      <c r="X14" s="33"/>
      <c r="Y14" s="155">
        <v>1.7679747664467347E-3</v>
      </c>
    </row>
    <row r="15" spans="1:25" x14ac:dyDescent="0.45">
      <c r="A15" s="79" t="s">
        <v>127</v>
      </c>
      <c r="C15" s="154">
        <v>3541990</v>
      </c>
      <c r="D15" s="154"/>
      <c r="E15" s="156">
        <v>49999991786</v>
      </c>
      <c r="F15" s="151"/>
      <c r="G15" s="156">
        <v>54304982663.531303</v>
      </c>
      <c r="I15" s="48">
        <v>0</v>
      </c>
      <c r="J15" s="48"/>
      <c r="K15" s="48">
        <v>0</v>
      </c>
      <c r="M15" s="11">
        <v>0</v>
      </c>
      <c r="O15" s="11">
        <v>0</v>
      </c>
      <c r="Q15" s="48">
        <v>3541990</v>
      </c>
      <c r="R15" s="33"/>
      <c r="S15" s="48">
        <v>14830</v>
      </c>
      <c r="T15" s="33"/>
      <c r="U15" s="48">
        <v>49999991786</v>
      </c>
      <c r="V15" s="33"/>
      <c r="W15" s="48">
        <v>52465335042.356201</v>
      </c>
      <c r="X15" s="33"/>
      <c r="Y15" s="157">
        <v>9.6369145352008718E-4</v>
      </c>
    </row>
    <row r="16" spans="1:25" ht="21" x14ac:dyDescent="0.45">
      <c r="A16" s="130" t="s">
        <v>169</v>
      </c>
      <c r="C16" s="14"/>
      <c r="D16" s="14"/>
      <c r="E16" s="35">
        <v>929269565871</v>
      </c>
      <c r="G16" s="35">
        <v>1108325063772.8152</v>
      </c>
      <c r="I16" s="14"/>
      <c r="K16" s="88">
        <v>0</v>
      </c>
      <c r="M16" s="14"/>
      <c r="O16" s="35">
        <v>0</v>
      </c>
      <c r="Q16" s="48"/>
      <c r="R16" s="33"/>
      <c r="S16" s="48"/>
      <c r="T16" s="33"/>
      <c r="U16" s="80">
        <v>929269565871</v>
      </c>
      <c r="V16" s="33"/>
      <c r="W16" s="80">
        <v>1088681327311.9263</v>
      </c>
      <c r="X16" s="33"/>
      <c r="Y16" s="89">
        <v>1.9997068347898817E-2</v>
      </c>
    </row>
  </sheetData>
  <sortState xmlns:xlrd2="http://schemas.microsoft.com/office/spreadsheetml/2017/richdata2" ref="A11:Y15">
    <sortCondition descending="1" ref="W11:W15"/>
  </sortState>
  <mergeCells count="18">
    <mergeCell ref="G8:G9"/>
    <mergeCell ref="E8:E9"/>
    <mergeCell ref="C7:G7"/>
    <mergeCell ref="A5:Y5"/>
    <mergeCell ref="I8:K8"/>
    <mergeCell ref="M8:O8"/>
    <mergeCell ref="Y8:Y9"/>
    <mergeCell ref="W8:W9"/>
    <mergeCell ref="U8:U9"/>
    <mergeCell ref="S8:S9"/>
    <mergeCell ref="Q8:Q9"/>
    <mergeCell ref="C8:C9"/>
    <mergeCell ref="A8:A9"/>
    <mergeCell ref="A1:Y1"/>
    <mergeCell ref="A2:Y2"/>
    <mergeCell ref="A3:Y3"/>
    <mergeCell ref="I7:O7"/>
    <mergeCell ref="Q7:Y7"/>
  </mergeCells>
  <pageMargins left="0.39" right="0.39" top="0.39" bottom="0.39" header="0" footer="0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N10"/>
  <sheetViews>
    <sheetView rightToLeft="1" view="pageBreakPreview" zoomScale="115" zoomScaleNormal="100" zoomScaleSheetLayoutView="115" workbookViewId="0">
      <selection activeCell="K9" sqref="K9"/>
    </sheetView>
  </sheetViews>
  <sheetFormatPr defaultRowHeight="18.75" x14ac:dyDescent="0.45"/>
  <cols>
    <col min="1" max="1" width="26" style="5" customWidth="1"/>
    <col min="2" max="2" width="0.85546875" style="5" customWidth="1"/>
    <col min="3" max="3" width="25.5703125" style="50" bestFit="1" customWidth="1"/>
    <col min="4" max="4" width="0.85546875" style="50" customWidth="1"/>
    <col min="5" max="5" width="25.85546875" style="50" bestFit="1" customWidth="1"/>
    <col min="6" max="6" width="0.85546875" style="50" customWidth="1"/>
    <col min="7" max="7" width="24.7109375" style="50" bestFit="1" customWidth="1"/>
    <col min="8" max="8" width="0.85546875" style="50" customWidth="1"/>
    <col min="9" max="9" width="25.28515625" style="50" bestFit="1" customWidth="1"/>
    <col min="10" max="10" width="0.85546875" style="50" customWidth="1"/>
    <col min="11" max="11" width="11.140625" style="50" customWidth="1"/>
    <col min="12" max="12" width="1.42578125" style="50" customWidth="1"/>
    <col min="13" max="13" width="12.42578125" style="50" bestFit="1" customWidth="1"/>
    <col min="14" max="14" width="9.140625" style="50"/>
    <col min="15" max="16384" width="9.140625" style="5"/>
  </cols>
  <sheetData>
    <row r="1" spans="1:14" ht="21" x14ac:dyDescent="0.4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4" ht="21" x14ac:dyDescent="0.45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4" ht="21" x14ac:dyDescent="0.45">
      <c r="A3" s="176" t="s">
        <v>170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5" spans="1:14" ht="21" x14ac:dyDescent="0.45">
      <c r="A5" s="178" t="s">
        <v>154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4" ht="21" x14ac:dyDescent="0.45">
      <c r="C6" s="42" t="s">
        <v>134</v>
      </c>
      <c r="D6" s="52"/>
      <c r="E6" s="177" t="s">
        <v>2</v>
      </c>
      <c r="F6" s="177"/>
      <c r="G6" s="177"/>
      <c r="H6" s="52"/>
      <c r="I6" s="177" t="s">
        <v>171</v>
      </c>
      <c r="J6" s="177"/>
      <c r="K6" s="177"/>
    </row>
    <row r="7" spans="1:14" ht="36.75" customHeight="1" x14ac:dyDescent="0.45">
      <c r="A7" s="40" t="s">
        <v>92</v>
      </c>
      <c r="B7" s="41"/>
      <c r="C7" s="42" t="s">
        <v>51</v>
      </c>
      <c r="D7" s="41"/>
      <c r="E7" s="42" t="s">
        <v>52</v>
      </c>
      <c r="F7" s="41"/>
      <c r="G7" s="42" t="s">
        <v>53</v>
      </c>
      <c r="H7" s="41"/>
      <c r="I7" s="42" t="s">
        <v>51</v>
      </c>
      <c r="J7" s="41"/>
      <c r="K7" s="43" t="s">
        <v>142</v>
      </c>
    </row>
    <row r="8" spans="1:14" ht="18.75" customHeight="1" x14ac:dyDescent="0.45">
      <c r="C8" s="48" t="s">
        <v>143</v>
      </c>
      <c r="E8" s="48" t="s">
        <v>143</v>
      </c>
      <c r="G8" s="48" t="s">
        <v>143</v>
      </c>
      <c r="I8" s="48" t="s">
        <v>143</v>
      </c>
    </row>
    <row r="9" spans="1:14" ht="21.75" customHeight="1" x14ac:dyDescent="0.45">
      <c r="A9" s="81" t="s">
        <v>140</v>
      </c>
      <c r="C9" s="33">
        <v>20167670977495</v>
      </c>
      <c r="D9" s="33"/>
      <c r="E9" s="33">
        <v>9921340372554</v>
      </c>
      <c r="F9" s="33"/>
      <c r="G9" s="33">
        <v>7796696737670</v>
      </c>
      <c r="H9" s="33"/>
      <c r="I9" s="33">
        <v>22292314612379</v>
      </c>
      <c r="J9" s="33"/>
      <c r="K9" s="124">
        <v>0.40946871022146447</v>
      </c>
    </row>
    <row r="10" spans="1:14" s="44" customFormat="1" ht="21" x14ac:dyDescent="0.55000000000000004">
      <c r="A10" s="34" t="s">
        <v>169</v>
      </c>
      <c r="C10" s="88">
        <v>20167670977495</v>
      </c>
      <c r="D10" s="45"/>
      <c r="E10" s="88">
        <v>9921340372554</v>
      </c>
      <c r="F10" s="45"/>
      <c r="G10" s="88">
        <v>7796696737670</v>
      </c>
      <c r="H10" s="45"/>
      <c r="I10" s="88">
        <v>22292314612379</v>
      </c>
      <c r="J10" s="45"/>
      <c r="K10" s="89">
        <v>0.40946871022146447</v>
      </c>
      <c r="L10" s="41"/>
      <c r="M10" s="41"/>
      <c r="N10" s="41"/>
    </row>
  </sheetData>
  <sortState xmlns:xlrd2="http://schemas.microsoft.com/office/spreadsheetml/2017/richdata2" ref="A9:K9">
    <sortCondition descending="1" ref="I9"/>
  </sortState>
  <mergeCells count="6">
    <mergeCell ref="A1:K1"/>
    <mergeCell ref="I6:K6"/>
    <mergeCell ref="A5:K5"/>
    <mergeCell ref="E6:G6"/>
    <mergeCell ref="A3:K3"/>
    <mergeCell ref="A2:K2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AK26"/>
  <sheetViews>
    <sheetView rightToLeft="1" view="pageBreakPreview" zoomScale="70" zoomScaleNormal="100" zoomScaleSheetLayoutView="70" workbookViewId="0">
      <selection activeCell="O35" sqref="O35"/>
    </sheetView>
  </sheetViews>
  <sheetFormatPr defaultRowHeight="18.75" x14ac:dyDescent="0.45"/>
  <cols>
    <col min="1" max="1" width="30.140625" style="5" bestFit="1" customWidth="1"/>
    <col min="2" max="2" width="0.85546875" style="5" customWidth="1"/>
    <col min="3" max="3" width="10.5703125" style="6" customWidth="1"/>
    <col min="4" max="4" width="0.85546875" style="6" customWidth="1"/>
    <col min="5" max="5" width="14.7109375" style="6" customWidth="1"/>
    <col min="6" max="6" width="0.85546875" style="6" customWidth="1"/>
    <col min="7" max="7" width="14.7109375" style="6" bestFit="1" customWidth="1"/>
    <col min="8" max="8" width="0.85546875" style="6" customWidth="1"/>
    <col min="9" max="9" width="12.85546875" style="6" customWidth="1"/>
    <col min="10" max="10" width="0.85546875" style="5" customWidth="1"/>
    <col min="11" max="11" width="12.28515625" style="6" customWidth="1"/>
    <col min="12" max="12" width="0.85546875" style="6" customWidth="1"/>
    <col min="13" max="13" width="12" style="6" customWidth="1"/>
    <col min="14" max="14" width="0.85546875" style="6" customWidth="1"/>
    <col min="15" max="15" width="16.28515625" style="6" bestFit="1" customWidth="1"/>
    <col min="16" max="16" width="0.85546875" style="6" customWidth="1"/>
    <col min="17" max="17" width="23.5703125" style="6" bestFit="1" customWidth="1"/>
    <col min="18" max="18" width="0.85546875" style="6" customWidth="1"/>
    <col min="19" max="19" width="23.5703125" style="6" bestFit="1" customWidth="1"/>
    <col min="20" max="20" width="0.85546875" style="6" customWidth="1"/>
    <col min="21" max="21" width="13.42578125" style="6" customWidth="1"/>
    <col min="22" max="22" width="0.85546875" style="6" customWidth="1"/>
    <col min="23" max="23" width="20" style="6" customWidth="1"/>
    <col min="24" max="24" width="0.85546875" style="6" customWidth="1"/>
    <col min="25" max="25" width="13.42578125" style="6" customWidth="1"/>
    <col min="26" max="26" width="0.85546875" style="6" customWidth="1"/>
    <col min="27" max="27" width="20" style="6" customWidth="1"/>
    <col min="28" max="28" width="0.85546875" style="6" customWidth="1"/>
    <col min="29" max="29" width="16.28515625" style="6" bestFit="1" customWidth="1"/>
    <col min="30" max="30" width="0.85546875" style="6" customWidth="1"/>
    <col min="31" max="31" width="15.140625" style="6" customWidth="1"/>
    <col min="32" max="32" width="0.85546875" style="6" customWidth="1"/>
    <col min="33" max="33" width="23.85546875" style="6" bestFit="1" customWidth="1"/>
    <col min="34" max="34" width="0.85546875" style="6" customWidth="1"/>
    <col min="35" max="35" width="23.85546875" style="6" bestFit="1" customWidth="1"/>
    <col min="36" max="36" width="0.85546875" style="6" customWidth="1"/>
    <col min="37" max="37" width="16.140625" style="95" bestFit="1" customWidth="1"/>
    <col min="38" max="38" width="0.28515625" style="5" customWidth="1"/>
    <col min="39" max="16384" width="9.140625" style="5"/>
  </cols>
  <sheetData>
    <row r="1" spans="1:37" ht="21" x14ac:dyDescent="0.4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</row>
    <row r="2" spans="1:37" ht="21" x14ac:dyDescent="0.4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</row>
    <row r="3" spans="1:37" ht="21" x14ac:dyDescent="0.45">
      <c r="A3" s="160" t="s">
        <v>170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</row>
    <row r="4" spans="1:37" ht="21" x14ac:dyDescent="0.45">
      <c r="A4" s="172" t="s">
        <v>96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</row>
    <row r="5" spans="1:37" ht="21" x14ac:dyDescent="0.45">
      <c r="A5" s="39"/>
      <c r="B5" s="39"/>
      <c r="C5" s="75"/>
      <c r="D5" s="75"/>
      <c r="E5" s="75"/>
      <c r="F5" s="75"/>
      <c r="G5" s="75"/>
      <c r="H5" s="75"/>
      <c r="I5" s="75"/>
      <c r="J5" s="39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92"/>
    </row>
    <row r="6" spans="1:37" ht="21" x14ac:dyDescent="0.45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61" t="s">
        <v>134</v>
      </c>
      <c r="P6" s="161"/>
      <c r="Q6" s="161"/>
      <c r="R6" s="161"/>
      <c r="S6" s="161"/>
      <c r="U6" s="161" t="s">
        <v>2</v>
      </c>
      <c r="V6" s="161"/>
      <c r="W6" s="161"/>
      <c r="X6" s="161"/>
      <c r="Y6" s="161"/>
      <c r="Z6" s="161"/>
      <c r="AA6" s="161"/>
      <c r="AC6" s="161" t="s">
        <v>171</v>
      </c>
      <c r="AD6" s="161"/>
      <c r="AE6" s="161"/>
      <c r="AF6" s="161"/>
      <c r="AG6" s="161"/>
      <c r="AH6" s="161"/>
      <c r="AI6" s="161"/>
      <c r="AJ6" s="161"/>
      <c r="AK6" s="161"/>
    </row>
    <row r="7" spans="1:37" ht="21" customHeight="1" x14ac:dyDescent="0.45">
      <c r="A7" s="179" t="s">
        <v>21</v>
      </c>
      <c r="B7" s="179"/>
      <c r="C7" s="174" t="s">
        <v>22</v>
      </c>
      <c r="D7" s="22"/>
      <c r="E7" s="174" t="s">
        <v>23</v>
      </c>
      <c r="F7" s="22"/>
      <c r="G7" s="171" t="s">
        <v>24</v>
      </c>
      <c r="H7" s="22"/>
      <c r="I7" s="171" t="s">
        <v>25</v>
      </c>
      <c r="J7" s="12"/>
      <c r="K7" s="171" t="s">
        <v>26</v>
      </c>
      <c r="L7" s="22"/>
      <c r="M7" s="171" t="s">
        <v>14</v>
      </c>
      <c r="N7" s="22"/>
      <c r="O7" s="171" t="s">
        <v>6</v>
      </c>
      <c r="P7" s="22"/>
      <c r="Q7" s="171" t="s">
        <v>7</v>
      </c>
      <c r="R7" s="22"/>
      <c r="S7" s="171" t="s">
        <v>8</v>
      </c>
      <c r="U7" s="173" t="s">
        <v>3</v>
      </c>
      <c r="V7" s="173"/>
      <c r="W7" s="173"/>
      <c r="X7" s="22"/>
      <c r="Y7" s="173" t="s">
        <v>4</v>
      </c>
      <c r="Z7" s="173"/>
      <c r="AA7" s="173"/>
      <c r="AC7" s="171" t="s">
        <v>6</v>
      </c>
      <c r="AD7" s="22"/>
      <c r="AE7" s="171" t="s">
        <v>10</v>
      </c>
      <c r="AF7" s="22"/>
      <c r="AG7" s="171" t="s">
        <v>7</v>
      </c>
      <c r="AH7" s="22"/>
      <c r="AI7" s="174" t="s">
        <v>8</v>
      </c>
      <c r="AJ7" s="22"/>
      <c r="AK7" s="167" t="s">
        <v>142</v>
      </c>
    </row>
    <row r="8" spans="1:37" ht="21" x14ac:dyDescent="0.45">
      <c r="A8" s="179"/>
      <c r="B8" s="179"/>
      <c r="C8" s="175"/>
      <c r="E8" s="175"/>
      <c r="G8" s="161"/>
      <c r="I8" s="161"/>
      <c r="K8" s="161"/>
      <c r="M8" s="161"/>
      <c r="O8" s="161"/>
      <c r="Q8" s="161"/>
      <c r="S8" s="161"/>
      <c r="U8" s="30" t="s">
        <v>6</v>
      </c>
      <c r="V8" s="22"/>
      <c r="W8" s="30" t="s">
        <v>7</v>
      </c>
      <c r="Y8" s="30" t="s">
        <v>6</v>
      </c>
      <c r="Z8" s="22"/>
      <c r="AA8" s="30" t="s">
        <v>9</v>
      </c>
      <c r="AC8" s="161"/>
      <c r="AE8" s="161"/>
      <c r="AG8" s="161"/>
      <c r="AI8" s="175"/>
      <c r="AK8" s="168"/>
    </row>
    <row r="9" spans="1:37" ht="21" x14ac:dyDescent="0.45">
      <c r="A9" s="65"/>
      <c r="B9" s="65"/>
      <c r="C9" s="47"/>
      <c r="E9" s="47"/>
      <c r="G9" s="20"/>
      <c r="I9" s="20"/>
      <c r="K9" s="20"/>
      <c r="M9" s="20"/>
      <c r="O9" s="20"/>
      <c r="Q9" s="53" t="s">
        <v>143</v>
      </c>
      <c r="S9" s="53" t="s">
        <v>143</v>
      </c>
      <c r="U9" s="54"/>
      <c r="V9" s="23"/>
      <c r="W9" s="53" t="s">
        <v>143</v>
      </c>
      <c r="Y9" s="20"/>
      <c r="Z9" s="23"/>
      <c r="AA9" s="53" t="s">
        <v>143</v>
      </c>
      <c r="AC9" s="20"/>
      <c r="AE9" s="53" t="s">
        <v>143</v>
      </c>
      <c r="AG9" s="53" t="s">
        <v>143</v>
      </c>
      <c r="AI9" s="53" t="s">
        <v>143</v>
      </c>
      <c r="AK9" s="93"/>
    </row>
    <row r="10" spans="1:37" x14ac:dyDescent="0.45">
      <c r="A10" s="17" t="s">
        <v>110</v>
      </c>
      <c r="C10" s="7" t="s">
        <v>27</v>
      </c>
      <c r="E10" s="7" t="s">
        <v>27</v>
      </c>
      <c r="G10" s="7" t="s">
        <v>112</v>
      </c>
      <c r="I10" s="7" t="s">
        <v>113</v>
      </c>
      <c r="K10" s="9">
        <v>18</v>
      </c>
      <c r="L10" s="55"/>
      <c r="M10" s="9">
        <v>18</v>
      </c>
      <c r="O10" s="9">
        <v>4302000</v>
      </c>
      <c r="P10" s="55"/>
      <c r="Q10" s="9">
        <v>3650468775951</v>
      </c>
      <c r="R10" s="55"/>
      <c r="S10" s="9">
        <v>3901206778087</v>
      </c>
      <c r="T10" s="55"/>
      <c r="U10" s="9">
        <v>0</v>
      </c>
      <c r="V10" s="55"/>
      <c r="W10" s="9">
        <v>0</v>
      </c>
      <c r="X10" s="55"/>
      <c r="Y10" s="9">
        <v>0</v>
      </c>
      <c r="Z10" s="55"/>
      <c r="AA10" s="9">
        <v>0</v>
      </c>
      <c r="AB10" s="55"/>
      <c r="AC10" s="9">
        <v>4302000</v>
      </c>
      <c r="AD10" s="55"/>
      <c r="AE10" s="9">
        <v>917926</v>
      </c>
      <c r="AF10" s="55"/>
      <c r="AG10" s="9">
        <v>3650468775951</v>
      </c>
      <c r="AH10" s="55"/>
      <c r="AI10" s="9">
        <v>3948201910675</v>
      </c>
      <c r="AJ10" s="55"/>
      <c r="AK10" s="101">
        <v>7.2521188228712424E-2</v>
      </c>
    </row>
    <row r="11" spans="1:37" x14ac:dyDescent="0.45">
      <c r="A11" s="17" t="s">
        <v>102</v>
      </c>
      <c r="C11" s="7" t="s">
        <v>27</v>
      </c>
      <c r="E11" s="7" t="s">
        <v>27</v>
      </c>
      <c r="G11" s="2" t="s">
        <v>106</v>
      </c>
      <c r="I11" s="7" t="s">
        <v>107</v>
      </c>
      <c r="K11" s="9">
        <v>23</v>
      </c>
      <c r="L11" s="55"/>
      <c r="M11" s="9">
        <v>23</v>
      </c>
      <c r="O11" s="9">
        <v>3528000</v>
      </c>
      <c r="P11" s="55"/>
      <c r="Q11" s="9">
        <v>3199976493180</v>
      </c>
      <c r="R11" s="55"/>
      <c r="S11" s="9">
        <v>3225771222975</v>
      </c>
      <c r="T11" s="55"/>
      <c r="U11" s="9">
        <v>0</v>
      </c>
      <c r="V11" s="55"/>
      <c r="W11" s="9">
        <v>0</v>
      </c>
      <c r="X11" s="55"/>
      <c r="Y11" s="9">
        <v>0</v>
      </c>
      <c r="Z11" s="55"/>
      <c r="AA11" s="9">
        <v>0</v>
      </c>
      <c r="AB11" s="55"/>
      <c r="AC11" s="9">
        <v>3528000</v>
      </c>
      <c r="AD11" s="55"/>
      <c r="AE11" s="9">
        <v>914500</v>
      </c>
      <c r="AF11" s="55"/>
      <c r="AG11" s="9">
        <v>3199976493180</v>
      </c>
      <c r="AH11" s="55"/>
      <c r="AI11" s="9">
        <v>3225771222975</v>
      </c>
      <c r="AJ11" s="55"/>
      <c r="AK11" s="101">
        <v>5.9251468728492435E-2</v>
      </c>
    </row>
    <row r="12" spans="1:37" x14ac:dyDescent="0.45">
      <c r="A12" s="1" t="s">
        <v>128</v>
      </c>
      <c r="B12" s="27"/>
      <c r="C12" s="2" t="s">
        <v>27</v>
      </c>
      <c r="D12" s="23"/>
      <c r="E12" s="2" t="s">
        <v>27</v>
      </c>
      <c r="F12" s="23"/>
      <c r="G12" s="2" t="s">
        <v>130</v>
      </c>
      <c r="H12" s="23"/>
      <c r="I12" s="2" t="s">
        <v>131</v>
      </c>
      <c r="J12" s="27"/>
      <c r="K12" s="10">
        <v>23</v>
      </c>
      <c r="L12" s="76"/>
      <c r="M12" s="10">
        <v>23</v>
      </c>
      <c r="N12" s="23"/>
      <c r="O12" s="10">
        <v>3000000</v>
      </c>
      <c r="P12" s="76"/>
      <c r="Q12" s="10">
        <v>3000000000000</v>
      </c>
      <c r="R12" s="76"/>
      <c r="S12" s="10">
        <v>2999456250000</v>
      </c>
      <c r="T12" s="76"/>
      <c r="U12" s="10">
        <v>0</v>
      </c>
      <c r="V12" s="76"/>
      <c r="W12" s="10">
        <v>0</v>
      </c>
      <c r="X12" s="76"/>
      <c r="Y12" s="10">
        <v>0</v>
      </c>
      <c r="Z12" s="76"/>
      <c r="AA12" s="10">
        <v>0</v>
      </c>
      <c r="AB12" s="76"/>
      <c r="AC12" s="10">
        <v>3000000</v>
      </c>
      <c r="AD12" s="76"/>
      <c r="AE12" s="10">
        <v>1000000</v>
      </c>
      <c r="AF12" s="76"/>
      <c r="AG12" s="10">
        <v>3000000000000</v>
      </c>
      <c r="AH12" s="55"/>
      <c r="AI12" s="9">
        <v>2999456250000</v>
      </c>
      <c r="AJ12" s="55"/>
      <c r="AK12" s="101">
        <v>5.5094480021881442E-2</v>
      </c>
    </row>
    <row r="13" spans="1:37" x14ac:dyDescent="0.45">
      <c r="A13" s="17" t="s">
        <v>129</v>
      </c>
      <c r="C13" s="7" t="s">
        <v>27</v>
      </c>
      <c r="E13" s="7" t="s">
        <v>27</v>
      </c>
      <c r="G13" s="7" t="s">
        <v>139</v>
      </c>
      <c r="I13" s="7" t="s">
        <v>132</v>
      </c>
      <c r="K13" s="9">
        <v>23</v>
      </c>
      <c r="L13" s="55"/>
      <c r="M13" s="9">
        <v>23</v>
      </c>
      <c r="O13" s="9">
        <v>2700000</v>
      </c>
      <c r="P13" s="55"/>
      <c r="Q13" s="9">
        <v>2445126000000</v>
      </c>
      <c r="R13" s="55"/>
      <c r="S13" s="9">
        <v>2444622831787</v>
      </c>
      <c r="T13" s="55"/>
      <c r="U13" s="9">
        <v>0</v>
      </c>
      <c r="V13" s="55"/>
      <c r="W13" s="9">
        <v>0</v>
      </c>
      <c r="X13" s="55"/>
      <c r="Y13" s="9">
        <v>0</v>
      </c>
      <c r="Z13" s="55"/>
      <c r="AA13" s="9">
        <v>0</v>
      </c>
      <c r="AB13" s="55"/>
      <c r="AC13" s="9">
        <v>2700000</v>
      </c>
      <c r="AD13" s="55"/>
      <c r="AE13" s="9">
        <v>905580</v>
      </c>
      <c r="AF13" s="55"/>
      <c r="AG13" s="9">
        <v>2445126000000</v>
      </c>
      <c r="AH13" s="55"/>
      <c r="AI13" s="9">
        <v>2444622831787</v>
      </c>
      <c r="AJ13" s="55"/>
      <c r="AK13" s="101">
        <v>4.4903213296384671E-2</v>
      </c>
    </row>
    <row r="14" spans="1:37" x14ac:dyDescent="0.45">
      <c r="A14" s="17" t="s">
        <v>37</v>
      </c>
      <c r="C14" s="7" t="s">
        <v>27</v>
      </c>
      <c r="E14" s="7" t="s">
        <v>27</v>
      </c>
      <c r="G14" s="7" t="s">
        <v>38</v>
      </c>
      <c r="I14" s="7" t="s">
        <v>39</v>
      </c>
      <c r="K14" s="9">
        <v>20.5</v>
      </c>
      <c r="L14" s="55"/>
      <c r="M14" s="9">
        <v>20.5</v>
      </c>
      <c r="O14" s="9">
        <v>2100000</v>
      </c>
      <c r="P14" s="55"/>
      <c r="Q14" s="9">
        <v>2003959482000</v>
      </c>
      <c r="R14" s="55"/>
      <c r="S14" s="9">
        <v>2069909760843</v>
      </c>
      <c r="T14" s="55"/>
      <c r="U14" s="9">
        <v>0</v>
      </c>
      <c r="V14" s="55"/>
      <c r="W14" s="9">
        <v>0</v>
      </c>
      <c r="X14" s="55"/>
      <c r="Y14" s="9">
        <v>0</v>
      </c>
      <c r="Z14" s="55"/>
      <c r="AA14" s="9">
        <v>0</v>
      </c>
      <c r="AB14" s="55"/>
      <c r="AC14" s="9">
        <v>2100000</v>
      </c>
      <c r="AD14" s="55"/>
      <c r="AE14" s="9">
        <v>985850</v>
      </c>
      <c r="AF14" s="55"/>
      <c r="AG14" s="9">
        <v>2003959482000</v>
      </c>
      <c r="AH14" s="55"/>
      <c r="AI14" s="9">
        <v>2069909760843</v>
      </c>
      <c r="AJ14" s="55"/>
      <c r="AK14" s="101">
        <v>3.8020425190686498E-2</v>
      </c>
    </row>
    <row r="15" spans="1:37" x14ac:dyDescent="0.45">
      <c r="A15" s="17" t="s">
        <v>120</v>
      </c>
      <c r="C15" s="7" t="s">
        <v>27</v>
      </c>
      <c r="E15" s="7" t="s">
        <v>27</v>
      </c>
      <c r="G15" s="7" t="s">
        <v>124</v>
      </c>
      <c r="I15" s="7" t="s">
        <v>125</v>
      </c>
      <c r="K15" s="9">
        <v>18</v>
      </c>
      <c r="L15" s="55"/>
      <c r="M15" s="9">
        <v>18</v>
      </c>
      <c r="O15" s="9">
        <v>2650000</v>
      </c>
      <c r="P15" s="55"/>
      <c r="Q15" s="9">
        <v>2014365037500</v>
      </c>
      <c r="R15" s="55"/>
      <c r="S15" s="9">
        <v>2064240788531</v>
      </c>
      <c r="T15" s="55"/>
      <c r="U15" s="9">
        <v>0</v>
      </c>
      <c r="V15" s="55"/>
      <c r="W15" s="9">
        <v>0</v>
      </c>
      <c r="X15" s="55"/>
      <c r="Y15" s="9">
        <v>0</v>
      </c>
      <c r="Z15" s="55"/>
      <c r="AA15" s="9">
        <v>0</v>
      </c>
      <c r="AB15" s="55"/>
      <c r="AC15" s="9">
        <v>2650000</v>
      </c>
      <c r="AD15" s="55"/>
      <c r="AE15" s="9">
        <v>779100</v>
      </c>
      <c r="AF15" s="55"/>
      <c r="AG15" s="9">
        <v>2014365037500</v>
      </c>
      <c r="AH15" s="55"/>
      <c r="AI15" s="9">
        <v>2064240788531</v>
      </c>
      <c r="AJ15" s="55"/>
      <c r="AK15" s="101">
        <v>3.7916296623454325E-2</v>
      </c>
    </row>
    <row r="16" spans="1:37" x14ac:dyDescent="0.45">
      <c r="A16" s="1" t="s">
        <v>136</v>
      </c>
      <c r="C16" s="7" t="s">
        <v>27</v>
      </c>
      <c r="E16" s="7" t="s">
        <v>27</v>
      </c>
      <c r="G16" s="2" t="s">
        <v>137</v>
      </c>
      <c r="I16" s="7" t="s">
        <v>138</v>
      </c>
      <c r="K16" s="10">
        <v>23</v>
      </c>
      <c r="L16" s="55"/>
      <c r="M16" s="10">
        <v>23</v>
      </c>
      <c r="O16" s="9">
        <v>2000000</v>
      </c>
      <c r="P16" s="55"/>
      <c r="Q16" s="9">
        <v>2000000000000</v>
      </c>
      <c r="R16" s="55"/>
      <c r="S16" s="10">
        <v>1999637500000</v>
      </c>
      <c r="T16" s="55"/>
      <c r="U16" s="10">
        <v>0</v>
      </c>
      <c r="V16" s="55"/>
      <c r="W16" s="10">
        <v>0</v>
      </c>
      <c r="X16" s="55"/>
      <c r="Y16" s="9">
        <v>0</v>
      </c>
      <c r="Z16" s="55"/>
      <c r="AA16" s="9">
        <v>0</v>
      </c>
      <c r="AB16" s="55"/>
      <c r="AC16" s="9">
        <v>2000000</v>
      </c>
      <c r="AD16" s="55"/>
      <c r="AE16" s="9">
        <v>1000000</v>
      </c>
      <c r="AF16" s="55"/>
      <c r="AG16" s="9">
        <v>2000000000000</v>
      </c>
      <c r="AH16" s="55"/>
      <c r="AI16" s="9">
        <v>1999637500000</v>
      </c>
      <c r="AJ16" s="55"/>
      <c r="AK16" s="101">
        <v>3.6729653347920957E-2</v>
      </c>
    </row>
    <row r="17" spans="1:37" x14ac:dyDescent="0.45">
      <c r="A17" s="1" t="s">
        <v>109</v>
      </c>
      <c r="C17" s="7" t="s">
        <v>27</v>
      </c>
      <c r="E17" s="7" t="s">
        <v>27</v>
      </c>
      <c r="G17" s="2" t="s">
        <v>112</v>
      </c>
      <c r="I17" s="7" t="s">
        <v>113</v>
      </c>
      <c r="K17" s="10">
        <v>18</v>
      </c>
      <c r="L17" s="55"/>
      <c r="M17" s="10">
        <v>18</v>
      </c>
      <c r="O17" s="9">
        <v>1984800</v>
      </c>
      <c r="P17" s="55"/>
      <c r="Q17" s="9">
        <v>1684205233657</v>
      </c>
      <c r="R17" s="55"/>
      <c r="S17" s="10">
        <v>1683599112342</v>
      </c>
      <c r="T17" s="55"/>
      <c r="U17" s="10">
        <v>0</v>
      </c>
      <c r="V17" s="55"/>
      <c r="W17" s="10">
        <v>0</v>
      </c>
      <c r="X17" s="55"/>
      <c r="Y17" s="9">
        <v>0</v>
      </c>
      <c r="Z17" s="55"/>
      <c r="AA17" s="9">
        <v>0</v>
      </c>
      <c r="AB17" s="55"/>
      <c r="AC17" s="9">
        <v>1984800</v>
      </c>
      <c r="AD17" s="55"/>
      <c r="AE17" s="9">
        <v>848400</v>
      </c>
      <c r="AF17" s="55"/>
      <c r="AG17" s="9">
        <v>1684205233657</v>
      </c>
      <c r="AH17" s="55"/>
      <c r="AI17" s="9">
        <v>1683599112342</v>
      </c>
      <c r="AJ17" s="55"/>
      <c r="AK17" s="101">
        <v>3.0924610972333285E-2</v>
      </c>
    </row>
    <row r="18" spans="1:37" x14ac:dyDescent="0.45">
      <c r="A18" s="17" t="s">
        <v>97</v>
      </c>
      <c r="C18" s="7" t="s">
        <v>27</v>
      </c>
      <c r="E18" s="7" t="s">
        <v>27</v>
      </c>
      <c r="G18" s="2" t="s">
        <v>98</v>
      </c>
      <c r="I18" s="7" t="s">
        <v>99</v>
      </c>
      <c r="K18" s="9">
        <v>23</v>
      </c>
      <c r="L18" s="55"/>
      <c r="M18" s="9">
        <v>23</v>
      </c>
      <c r="O18" s="9">
        <v>1500000</v>
      </c>
      <c r="P18" s="55"/>
      <c r="Q18" s="9">
        <v>1500000000000</v>
      </c>
      <c r="R18" s="55"/>
      <c r="S18" s="9">
        <v>1499728125000</v>
      </c>
      <c r="T18" s="55"/>
      <c r="U18" s="9">
        <v>0</v>
      </c>
      <c r="V18" s="55"/>
      <c r="W18" s="9">
        <v>0</v>
      </c>
      <c r="X18" s="55"/>
      <c r="Y18" s="9">
        <v>0</v>
      </c>
      <c r="Z18" s="55"/>
      <c r="AA18" s="9">
        <v>0</v>
      </c>
      <c r="AB18" s="55"/>
      <c r="AC18" s="9">
        <v>1500000</v>
      </c>
      <c r="AD18" s="55"/>
      <c r="AE18" s="9">
        <v>1000000</v>
      </c>
      <c r="AF18" s="55"/>
      <c r="AG18" s="9">
        <v>1500000000000</v>
      </c>
      <c r="AH18" s="55"/>
      <c r="AI18" s="9">
        <v>1499728125000</v>
      </c>
      <c r="AJ18" s="55"/>
      <c r="AK18" s="101">
        <v>2.7547240010940721E-2</v>
      </c>
    </row>
    <row r="19" spans="1:37" x14ac:dyDescent="0.45">
      <c r="A19" s="17" t="s">
        <v>31</v>
      </c>
      <c r="C19" s="7" t="s">
        <v>27</v>
      </c>
      <c r="E19" s="7" t="s">
        <v>27</v>
      </c>
      <c r="G19" s="7" t="s">
        <v>32</v>
      </c>
      <c r="I19" s="7" t="s">
        <v>33</v>
      </c>
      <c r="K19" s="9">
        <v>23</v>
      </c>
      <c r="L19" s="55"/>
      <c r="M19" s="9">
        <v>23</v>
      </c>
      <c r="O19" s="9">
        <v>1500000</v>
      </c>
      <c r="P19" s="55"/>
      <c r="Q19" s="9">
        <v>1500160000000</v>
      </c>
      <c r="R19" s="55"/>
      <c r="S19" s="9">
        <v>1499728125000</v>
      </c>
      <c r="T19" s="55"/>
      <c r="U19" s="9">
        <v>0</v>
      </c>
      <c r="V19" s="55"/>
      <c r="W19" s="9">
        <v>0</v>
      </c>
      <c r="X19" s="55"/>
      <c r="Y19" s="9">
        <v>0</v>
      </c>
      <c r="Z19" s="55"/>
      <c r="AA19" s="9">
        <v>0</v>
      </c>
      <c r="AB19" s="55"/>
      <c r="AC19" s="9">
        <v>1500000</v>
      </c>
      <c r="AD19" s="55"/>
      <c r="AE19" s="9">
        <v>1000000</v>
      </c>
      <c r="AF19" s="55"/>
      <c r="AG19" s="9">
        <v>1500160000000</v>
      </c>
      <c r="AH19" s="55"/>
      <c r="AI19" s="9">
        <v>1499728125000</v>
      </c>
      <c r="AJ19" s="55"/>
      <c r="AK19" s="101">
        <v>2.7547240010940721E-2</v>
      </c>
    </row>
    <row r="20" spans="1:37" x14ac:dyDescent="0.45">
      <c r="A20" s="17" t="s">
        <v>100</v>
      </c>
      <c r="C20" s="7" t="s">
        <v>27</v>
      </c>
      <c r="E20" s="7" t="s">
        <v>27</v>
      </c>
      <c r="G20" s="7" t="s">
        <v>103</v>
      </c>
      <c r="I20" s="7" t="s">
        <v>104</v>
      </c>
      <c r="K20" s="9">
        <v>23</v>
      </c>
      <c r="L20" s="55"/>
      <c r="M20" s="9">
        <v>23</v>
      </c>
      <c r="O20" s="9">
        <v>1499971</v>
      </c>
      <c r="P20" s="55"/>
      <c r="Q20" s="9">
        <v>1500205374093</v>
      </c>
      <c r="R20" s="55"/>
      <c r="S20" s="9">
        <v>1499699130256</v>
      </c>
      <c r="T20" s="55"/>
      <c r="U20" s="9">
        <v>0</v>
      </c>
      <c r="V20" s="55"/>
      <c r="W20" s="9">
        <v>0</v>
      </c>
      <c r="X20" s="55"/>
      <c r="Y20" s="9">
        <v>0</v>
      </c>
      <c r="Z20" s="33"/>
      <c r="AA20" s="33">
        <v>0</v>
      </c>
      <c r="AB20" s="55"/>
      <c r="AC20" s="9">
        <v>1499971</v>
      </c>
      <c r="AD20" s="55"/>
      <c r="AE20" s="9">
        <v>1000000</v>
      </c>
      <c r="AF20" s="55"/>
      <c r="AG20" s="9">
        <v>1500205374093</v>
      </c>
      <c r="AH20" s="55"/>
      <c r="AI20" s="9">
        <v>1499699130256</v>
      </c>
      <c r="AJ20" s="55"/>
      <c r="AK20" s="101">
        <v>2.7546707430962582E-2</v>
      </c>
    </row>
    <row r="21" spans="1:37" x14ac:dyDescent="0.45">
      <c r="A21" s="1" t="s">
        <v>111</v>
      </c>
      <c r="C21" s="7" t="s">
        <v>27</v>
      </c>
      <c r="E21" s="7" t="s">
        <v>27</v>
      </c>
      <c r="G21" s="2" t="s">
        <v>112</v>
      </c>
      <c r="I21" s="7" t="s">
        <v>114</v>
      </c>
      <c r="K21" s="10">
        <v>18</v>
      </c>
      <c r="L21" s="55"/>
      <c r="M21" s="10">
        <v>18</v>
      </c>
      <c r="O21" s="9">
        <v>646000</v>
      </c>
      <c r="P21" s="55"/>
      <c r="Q21" s="9">
        <v>548164381035</v>
      </c>
      <c r="R21" s="55"/>
      <c r="S21" s="10">
        <v>547967062965</v>
      </c>
      <c r="T21" s="55"/>
      <c r="U21" s="10">
        <v>0</v>
      </c>
      <c r="V21" s="55"/>
      <c r="W21" s="10">
        <v>0</v>
      </c>
      <c r="X21" s="55"/>
      <c r="Y21" s="9">
        <v>0</v>
      </c>
      <c r="Z21" s="55"/>
      <c r="AA21" s="9">
        <v>0</v>
      </c>
      <c r="AB21" s="55"/>
      <c r="AC21" s="9">
        <v>646000</v>
      </c>
      <c r="AD21" s="55"/>
      <c r="AE21" s="9">
        <v>848400</v>
      </c>
      <c r="AF21" s="55"/>
      <c r="AG21" s="9">
        <v>548164381035</v>
      </c>
      <c r="AH21" s="55"/>
      <c r="AI21" s="9">
        <v>547967062965</v>
      </c>
      <c r="AJ21" s="55"/>
      <c r="AK21" s="101">
        <v>1.0065144441821494E-2</v>
      </c>
    </row>
    <row r="22" spans="1:37" x14ac:dyDescent="0.45">
      <c r="A22" s="17" t="s">
        <v>40</v>
      </c>
      <c r="C22" s="7" t="s">
        <v>27</v>
      </c>
      <c r="E22" s="7" t="s">
        <v>27</v>
      </c>
      <c r="G22" s="2" t="s">
        <v>41</v>
      </c>
      <c r="I22" s="7" t="s">
        <v>42</v>
      </c>
      <c r="K22" s="9">
        <v>23</v>
      </c>
      <c r="L22" s="55"/>
      <c r="M22" s="9">
        <v>23</v>
      </c>
      <c r="O22" s="9">
        <v>500000</v>
      </c>
      <c r="P22" s="55"/>
      <c r="Q22" s="9">
        <v>500000000000</v>
      </c>
      <c r="R22" s="55"/>
      <c r="S22" s="9">
        <v>499909375000</v>
      </c>
      <c r="T22" s="55"/>
      <c r="U22" s="9">
        <v>0</v>
      </c>
      <c r="V22" s="55"/>
      <c r="W22" s="9">
        <v>0</v>
      </c>
      <c r="X22" s="55"/>
      <c r="Y22" s="9">
        <v>0</v>
      </c>
      <c r="Z22" s="55"/>
      <c r="AA22" s="9">
        <v>0</v>
      </c>
      <c r="AB22" s="55"/>
      <c r="AC22" s="9">
        <v>500000</v>
      </c>
      <c r="AD22" s="55"/>
      <c r="AE22" s="9">
        <v>1000000</v>
      </c>
      <c r="AF22" s="55"/>
      <c r="AG22" s="9">
        <v>500000000000</v>
      </c>
      <c r="AH22" s="55"/>
      <c r="AI22" s="9">
        <v>499909375000</v>
      </c>
      <c r="AJ22" s="55"/>
      <c r="AK22" s="101">
        <v>9.1824133369802392E-3</v>
      </c>
    </row>
    <row r="23" spans="1:37" x14ac:dyDescent="0.45">
      <c r="A23" s="17" t="s">
        <v>34</v>
      </c>
      <c r="C23" s="7" t="s">
        <v>27</v>
      </c>
      <c r="E23" s="7" t="s">
        <v>27</v>
      </c>
      <c r="G23" s="7" t="s">
        <v>35</v>
      </c>
      <c r="I23" s="7" t="s">
        <v>36</v>
      </c>
      <c r="K23" s="9">
        <v>23</v>
      </c>
      <c r="L23" s="55"/>
      <c r="M23" s="9">
        <v>23</v>
      </c>
      <c r="O23" s="9">
        <v>526865</v>
      </c>
      <c r="P23" s="55"/>
      <c r="Q23" s="9">
        <v>500020153650</v>
      </c>
      <c r="R23" s="55"/>
      <c r="S23" s="9">
        <v>488420685702</v>
      </c>
      <c r="T23" s="55"/>
      <c r="U23" s="9">
        <v>0</v>
      </c>
      <c r="V23" s="55"/>
      <c r="W23" s="9">
        <v>0</v>
      </c>
      <c r="X23" s="55"/>
      <c r="Y23" s="9">
        <v>0</v>
      </c>
      <c r="Z23" s="55"/>
      <c r="AA23" s="9">
        <v>0</v>
      </c>
      <c r="AB23" s="55"/>
      <c r="AC23" s="9">
        <v>526865</v>
      </c>
      <c r="AD23" s="55"/>
      <c r="AE23" s="9">
        <v>927170</v>
      </c>
      <c r="AF23" s="55"/>
      <c r="AG23" s="9">
        <v>500020153650</v>
      </c>
      <c r="AH23" s="55"/>
      <c r="AI23" s="9">
        <v>488404882617</v>
      </c>
      <c r="AJ23" s="55"/>
      <c r="AK23" s="101">
        <v>8.9710970273134197E-3</v>
      </c>
    </row>
    <row r="24" spans="1:37" x14ac:dyDescent="0.45">
      <c r="A24" s="1" t="s">
        <v>28</v>
      </c>
      <c r="B24" s="27"/>
      <c r="C24" s="2" t="s">
        <v>27</v>
      </c>
      <c r="D24" s="23"/>
      <c r="E24" s="2" t="s">
        <v>27</v>
      </c>
      <c r="F24" s="23"/>
      <c r="G24" s="2" t="s">
        <v>29</v>
      </c>
      <c r="H24" s="23"/>
      <c r="I24" s="2" t="s">
        <v>30</v>
      </c>
      <c r="J24" s="27"/>
      <c r="K24" s="10">
        <v>0</v>
      </c>
      <c r="L24" s="76"/>
      <c r="M24" s="10">
        <v>0</v>
      </c>
      <c r="N24" s="23"/>
      <c r="O24" s="10">
        <v>71600</v>
      </c>
      <c r="P24" s="76"/>
      <c r="Q24" s="10">
        <v>50014503485</v>
      </c>
      <c r="R24" s="76"/>
      <c r="S24" s="10">
        <v>69996358860</v>
      </c>
      <c r="T24" s="76"/>
      <c r="U24" s="10">
        <v>0</v>
      </c>
      <c r="V24" s="76"/>
      <c r="W24" s="10">
        <v>0</v>
      </c>
      <c r="X24" s="76"/>
      <c r="Y24" s="10">
        <v>71600</v>
      </c>
      <c r="Z24" s="76"/>
      <c r="AA24" s="10">
        <v>71600000000</v>
      </c>
      <c r="AB24" s="76"/>
      <c r="AC24" s="10">
        <v>0</v>
      </c>
      <c r="AD24" s="76"/>
      <c r="AE24" s="10">
        <v>0</v>
      </c>
      <c r="AF24" s="76"/>
      <c r="AG24" s="10">
        <v>0</v>
      </c>
      <c r="AH24" s="55"/>
      <c r="AI24" s="9">
        <v>0</v>
      </c>
      <c r="AJ24" s="55"/>
      <c r="AK24" s="101">
        <v>0</v>
      </c>
    </row>
    <row r="25" spans="1:37" x14ac:dyDescent="0.45">
      <c r="A25" s="79" t="s">
        <v>119</v>
      </c>
      <c r="C25" s="7" t="s">
        <v>27</v>
      </c>
      <c r="E25" s="7" t="s">
        <v>27</v>
      </c>
      <c r="G25" s="2" t="s">
        <v>122</v>
      </c>
      <c r="I25" s="7" t="s">
        <v>123</v>
      </c>
      <c r="K25" s="10">
        <v>23</v>
      </c>
      <c r="L25" s="55"/>
      <c r="M25" s="10">
        <v>23</v>
      </c>
      <c r="O25" s="9">
        <v>587642</v>
      </c>
      <c r="P25" s="55"/>
      <c r="Q25" s="9">
        <v>568593480422</v>
      </c>
      <c r="R25" s="55"/>
      <c r="S25" s="10">
        <v>570966989072</v>
      </c>
      <c r="T25" s="55"/>
      <c r="U25" s="10">
        <v>0</v>
      </c>
      <c r="V25" s="55"/>
      <c r="W25" s="10">
        <v>0</v>
      </c>
      <c r="X25" s="55"/>
      <c r="Y25" s="9">
        <v>587642</v>
      </c>
      <c r="Z25" s="55"/>
      <c r="AA25" s="9">
        <v>587642000000</v>
      </c>
      <c r="AB25" s="55"/>
      <c r="AC25" s="9">
        <v>0</v>
      </c>
      <c r="AD25" s="55"/>
      <c r="AE25" s="9">
        <v>0</v>
      </c>
      <c r="AF25" s="55"/>
      <c r="AG25" s="9">
        <v>0</v>
      </c>
      <c r="AH25" s="55"/>
      <c r="AI25" s="9">
        <v>0</v>
      </c>
      <c r="AJ25" s="55"/>
      <c r="AK25" s="101">
        <v>0</v>
      </c>
    </row>
    <row r="26" spans="1:37" ht="21" x14ac:dyDescent="0.45">
      <c r="A26" s="34" t="s">
        <v>169</v>
      </c>
      <c r="C26" s="2"/>
      <c r="E26" s="2"/>
      <c r="G26" s="2"/>
      <c r="I26" s="2"/>
      <c r="K26" s="2"/>
      <c r="M26" s="2"/>
      <c r="O26" s="9"/>
      <c r="Q26" s="78">
        <v>26665258914973</v>
      </c>
      <c r="S26" s="78">
        <v>27064860096420</v>
      </c>
      <c r="U26" s="2"/>
      <c r="W26" s="78">
        <v>0</v>
      </c>
      <c r="Y26" s="2"/>
      <c r="AA26" s="78">
        <v>659242000000</v>
      </c>
      <c r="AC26" s="2"/>
      <c r="AE26" s="2"/>
      <c r="AG26" s="78">
        <v>26046650931066</v>
      </c>
      <c r="AI26" s="78">
        <v>26470876077991</v>
      </c>
      <c r="AK26" s="94">
        <v>0.48622117866882519</v>
      </c>
    </row>
  </sheetData>
  <sortState xmlns:xlrd2="http://schemas.microsoft.com/office/spreadsheetml/2017/richdata2" ref="A10:AK25">
    <sortCondition descending="1" ref="AI10:AI25"/>
  </sortState>
  <mergeCells count="25">
    <mergeCell ref="AI7:AI8"/>
    <mergeCell ref="AG7:AG8"/>
    <mergeCell ref="AE7:AE8"/>
    <mergeCell ref="AC7:AC8"/>
    <mergeCell ref="A3:AK3"/>
    <mergeCell ref="U6:AA6"/>
    <mergeCell ref="O6:S6"/>
    <mergeCell ref="A6:N6"/>
    <mergeCell ref="A4:AK4"/>
    <mergeCell ref="A2:AK2"/>
    <mergeCell ref="A1:AK1"/>
    <mergeCell ref="Y7:AA7"/>
    <mergeCell ref="O7:O8"/>
    <mergeCell ref="M7:M8"/>
    <mergeCell ref="K7:K8"/>
    <mergeCell ref="I7:I8"/>
    <mergeCell ref="G7:G8"/>
    <mergeCell ref="S7:S8"/>
    <mergeCell ref="Q7:Q8"/>
    <mergeCell ref="U7:W7"/>
    <mergeCell ref="A7:B8"/>
    <mergeCell ref="E7:E8"/>
    <mergeCell ref="C7:C8"/>
    <mergeCell ref="AK7:AK8"/>
    <mergeCell ref="AC6:AK6"/>
  </mergeCells>
  <pageMargins left="0.39" right="0.39" top="0.39" bottom="0.39" header="0" footer="0"/>
  <pageSetup paperSize="9"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1:P15"/>
  <sheetViews>
    <sheetView rightToLeft="1" view="pageBreakPreview" zoomScale="115" zoomScaleNormal="100" zoomScaleSheetLayoutView="115" workbookViewId="0">
      <selection activeCell="I10" sqref="I10"/>
    </sheetView>
  </sheetViews>
  <sheetFormatPr defaultRowHeight="18.75" x14ac:dyDescent="0.45"/>
  <cols>
    <col min="1" max="1" width="33" style="60" customWidth="1"/>
    <col min="2" max="2" width="0.85546875" style="60" customWidth="1"/>
    <col min="3" max="3" width="14.28515625" style="72" customWidth="1"/>
    <col min="4" max="4" width="0.85546875" style="72" customWidth="1"/>
    <col min="5" max="5" width="14.28515625" style="72" customWidth="1"/>
    <col min="6" max="6" width="0.85546875" style="72" customWidth="1"/>
    <col min="7" max="7" width="13" style="72" customWidth="1"/>
    <col min="8" max="8" width="0.85546875" style="72" customWidth="1"/>
    <col min="9" max="9" width="12.140625" style="72" customWidth="1"/>
    <col min="10" max="10" width="0.85546875" style="72" customWidth="1"/>
    <col min="11" max="11" width="18.85546875" style="72" customWidth="1"/>
    <col min="12" max="12" width="0.85546875" style="72" customWidth="1"/>
    <col min="13" max="13" width="18.7109375" style="72" customWidth="1"/>
    <col min="14" max="14" width="0.85546875" style="72" customWidth="1"/>
    <col min="15" max="16" width="9.140625" style="72"/>
    <col min="17" max="16384" width="9.140625" style="60"/>
  </cols>
  <sheetData>
    <row r="1" spans="1:13" ht="21" x14ac:dyDescent="0.45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21" x14ac:dyDescent="0.45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21" x14ac:dyDescent="0.45">
      <c r="A3" s="181" t="s">
        <v>170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1" x14ac:dyDescent="0.4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x14ac:dyDescent="0.45">
      <c r="A5" s="182" t="s">
        <v>43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</row>
    <row r="6" spans="1:13" x14ac:dyDescent="0.45">
      <c r="A6" s="182" t="s">
        <v>161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</row>
    <row r="8" spans="1:13" ht="21" x14ac:dyDescent="0.45">
      <c r="A8" s="180" t="s">
        <v>44</v>
      </c>
      <c r="C8" s="175" t="str">
        <f>سهام!Q6</f>
        <v>1404/03/31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</row>
    <row r="9" spans="1:13" ht="42" x14ac:dyDescent="0.45">
      <c r="A9" s="175"/>
      <c r="C9" s="8" t="s">
        <v>6</v>
      </c>
      <c r="D9" s="74"/>
      <c r="E9" s="8" t="s">
        <v>45</v>
      </c>
      <c r="F9" s="74"/>
      <c r="G9" s="8" t="s">
        <v>46</v>
      </c>
      <c r="H9" s="74"/>
      <c r="I9" s="8" t="s">
        <v>47</v>
      </c>
      <c r="J9" s="74"/>
      <c r="K9" s="8" t="s">
        <v>48</v>
      </c>
      <c r="L9" s="74"/>
      <c r="M9" s="8" t="s">
        <v>49</v>
      </c>
    </row>
    <row r="10" spans="1:13" x14ac:dyDescent="0.45">
      <c r="A10" s="53"/>
      <c r="C10" s="68"/>
      <c r="D10" s="73"/>
      <c r="E10" s="68" t="s">
        <v>143</v>
      </c>
      <c r="F10" s="73"/>
      <c r="G10" s="68" t="s">
        <v>143</v>
      </c>
      <c r="H10" s="73"/>
      <c r="I10" s="53"/>
      <c r="J10" s="73"/>
      <c r="K10" s="68" t="s">
        <v>143</v>
      </c>
      <c r="L10" s="73"/>
      <c r="M10" s="68"/>
    </row>
    <row r="11" spans="1:13" x14ac:dyDescent="0.45">
      <c r="A11" s="67" t="s">
        <v>110</v>
      </c>
      <c r="B11" s="66"/>
      <c r="C11" s="53">
        <v>4302000</v>
      </c>
      <c r="D11" s="73"/>
      <c r="E11" s="53">
        <v>940500</v>
      </c>
      <c r="F11" s="73"/>
      <c r="G11" s="53">
        <v>917926</v>
      </c>
      <c r="H11" s="73"/>
      <c r="I11" s="91" t="s">
        <v>174</v>
      </c>
      <c r="J11" s="73"/>
      <c r="K11" s="53">
        <v>3948917652000</v>
      </c>
      <c r="L11" s="73"/>
      <c r="M11" s="53" t="s">
        <v>50</v>
      </c>
    </row>
    <row r="12" spans="1:13" customFormat="1" ht="21.75" customHeight="1" x14ac:dyDescent="0.45">
      <c r="A12" s="67" t="s">
        <v>175</v>
      </c>
      <c r="B12" s="66"/>
      <c r="C12" s="53">
        <v>2100000</v>
      </c>
      <c r="D12" s="73"/>
      <c r="E12" s="53">
        <v>985850</v>
      </c>
      <c r="F12" s="73"/>
      <c r="G12" s="53">
        <v>985850</v>
      </c>
      <c r="H12" s="73"/>
      <c r="I12" s="91" t="s">
        <v>176</v>
      </c>
      <c r="J12" s="73"/>
      <c r="K12" s="53">
        <v>2070285000000</v>
      </c>
      <c r="L12" s="73"/>
      <c r="M12" s="53" t="s">
        <v>50</v>
      </c>
    </row>
    <row r="13" spans="1:13" customFormat="1" ht="21.75" customHeight="1" x14ac:dyDescent="0.45">
      <c r="A13" s="67" t="s">
        <v>177</v>
      </c>
      <c r="B13" s="66"/>
      <c r="C13" s="53">
        <v>526865</v>
      </c>
      <c r="D13" s="73"/>
      <c r="E13" s="53">
        <v>927170</v>
      </c>
      <c r="F13" s="73"/>
      <c r="G13" s="53">
        <v>927170</v>
      </c>
      <c r="H13" s="73"/>
      <c r="I13" s="91" t="s">
        <v>176</v>
      </c>
      <c r="J13" s="73"/>
      <c r="K13" s="53">
        <v>488493422050</v>
      </c>
      <c r="L13" s="73"/>
      <c r="M13" s="53" t="s">
        <v>50</v>
      </c>
    </row>
    <row r="14" spans="1:13" customFormat="1" ht="21.75" customHeight="1" x14ac:dyDescent="0.45">
      <c r="A14" s="67" t="s">
        <v>178</v>
      </c>
      <c r="B14" s="66"/>
      <c r="C14" s="53">
        <v>3528000</v>
      </c>
      <c r="D14" s="73"/>
      <c r="E14" s="53">
        <v>914500</v>
      </c>
      <c r="F14" s="73"/>
      <c r="G14" s="53">
        <v>914500</v>
      </c>
      <c r="H14" s="73"/>
      <c r="I14" s="91" t="s">
        <v>176</v>
      </c>
      <c r="J14" s="73"/>
      <c r="K14" s="53">
        <v>3226356000000</v>
      </c>
      <c r="L14" s="73"/>
      <c r="M14" s="53" t="s">
        <v>50</v>
      </c>
    </row>
    <row r="15" spans="1:13" customFormat="1" ht="21.75" customHeight="1" x14ac:dyDescent="0.45">
      <c r="A15" s="67" t="s">
        <v>179</v>
      </c>
      <c r="B15" s="66"/>
      <c r="C15" s="53">
        <v>2700000</v>
      </c>
      <c r="D15" s="73"/>
      <c r="E15" s="53">
        <v>905580</v>
      </c>
      <c r="F15" s="73"/>
      <c r="G15" s="53">
        <v>905580</v>
      </c>
      <c r="H15" s="73"/>
      <c r="I15" s="91" t="s">
        <v>176</v>
      </c>
      <c r="J15" s="73"/>
      <c r="K15" s="53">
        <v>2445066000000</v>
      </c>
      <c r="L15" s="73"/>
      <c r="M15" s="53" t="s">
        <v>50</v>
      </c>
    </row>
  </sheetData>
  <mergeCells count="7">
    <mergeCell ref="C8:M8"/>
    <mergeCell ref="A8:A9"/>
    <mergeCell ref="A1:M1"/>
    <mergeCell ref="A2:M2"/>
    <mergeCell ref="A3:M3"/>
    <mergeCell ref="A5:M5"/>
    <mergeCell ref="A6:M6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M14"/>
  <sheetViews>
    <sheetView rightToLeft="1" view="pageBreakPreview" zoomScaleNormal="100" zoomScaleSheetLayoutView="100" workbookViewId="0">
      <selection activeCell="G10" sqref="G10"/>
    </sheetView>
  </sheetViews>
  <sheetFormatPr defaultRowHeight="18.75" x14ac:dyDescent="0.45"/>
  <cols>
    <col min="1" max="1" width="53.5703125" style="60" customWidth="1"/>
    <col min="2" max="2" width="0.85546875" style="5" customWidth="1"/>
    <col min="3" max="3" width="11.7109375" style="5" customWidth="1"/>
    <col min="4" max="4" width="0.85546875" style="5" customWidth="1"/>
    <col min="5" max="5" width="20.7109375" style="50" customWidth="1"/>
    <col min="6" max="6" width="0.85546875" style="50" customWidth="1"/>
    <col min="7" max="7" width="15.5703125" style="122" customWidth="1"/>
    <col min="8" max="8" width="0.85546875" style="50" customWidth="1"/>
    <col min="9" max="9" width="10.42578125" style="110" customWidth="1"/>
    <col min="10" max="10" width="0.28515625" style="5" customWidth="1"/>
    <col min="11" max="11" width="26.85546875" style="107" customWidth="1"/>
    <col min="12" max="12" width="20.5703125" style="5" bestFit="1" customWidth="1"/>
    <col min="13" max="13" width="19.140625" style="5" bestFit="1" customWidth="1"/>
    <col min="14" max="16384" width="9.140625" style="5"/>
  </cols>
  <sheetData>
    <row r="1" spans="1:13" ht="21" x14ac:dyDescent="0.45">
      <c r="A1" s="160" t="s">
        <v>0</v>
      </c>
      <c r="B1" s="160"/>
      <c r="C1" s="160"/>
      <c r="D1" s="160"/>
      <c r="E1" s="160"/>
      <c r="F1" s="160"/>
      <c r="G1" s="160"/>
      <c r="H1" s="160"/>
      <c r="I1" s="160"/>
    </row>
    <row r="2" spans="1:13" ht="21" x14ac:dyDescent="0.45">
      <c r="A2" s="160" t="s">
        <v>54</v>
      </c>
      <c r="B2" s="160"/>
      <c r="C2" s="160"/>
      <c r="D2" s="160"/>
      <c r="E2" s="160"/>
      <c r="F2" s="160"/>
      <c r="G2" s="160"/>
      <c r="H2" s="160"/>
      <c r="I2" s="160"/>
    </row>
    <row r="3" spans="1:13" ht="21" x14ac:dyDescent="0.45">
      <c r="A3" s="160" t="s">
        <v>170</v>
      </c>
      <c r="B3" s="160"/>
      <c r="C3" s="160"/>
      <c r="D3" s="160"/>
      <c r="E3" s="160"/>
      <c r="F3" s="160"/>
      <c r="G3" s="160"/>
      <c r="H3" s="160"/>
      <c r="I3" s="160"/>
    </row>
    <row r="5" spans="1:13" ht="21" x14ac:dyDescent="0.45">
      <c r="A5" s="61" t="s">
        <v>159</v>
      </c>
      <c r="B5" s="26"/>
      <c r="C5" s="26"/>
      <c r="D5" s="26"/>
      <c r="E5" s="71"/>
      <c r="F5" s="71"/>
      <c r="G5" s="118"/>
      <c r="H5" s="71"/>
      <c r="I5" s="123"/>
    </row>
    <row r="7" spans="1:13" ht="63" x14ac:dyDescent="0.45">
      <c r="A7" s="62" t="s">
        <v>55</v>
      </c>
      <c r="C7" s="38" t="s">
        <v>56</v>
      </c>
      <c r="E7" s="38" t="s">
        <v>51</v>
      </c>
      <c r="G7" s="119" t="s">
        <v>57</v>
      </c>
      <c r="I7" s="119" t="s">
        <v>153</v>
      </c>
    </row>
    <row r="8" spans="1:13" ht="21" x14ac:dyDescent="0.45">
      <c r="A8" s="47"/>
      <c r="C8" s="20"/>
      <c r="E8" s="14" t="s">
        <v>143</v>
      </c>
      <c r="G8" s="109"/>
      <c r="I8" s="109"/>
    </row>
    <row r="9" spans="1:13" ht="21" x14ac:dyDescent="0.45">
      <c r="A9" s="64" t="s">
        <v>150</v>
      </c>
      <c r="B9" s="27"/>
      <c r="C9" s="2" t="s">
        <v>58</v>
      </c>
      <c r="D9" s="27"/>
      <c r="E9" s="37">
        <v>255248119570</v>
      </c>
      <c r="G9" s="120">
        <v>6.3466011993114871E-2</v>
      </c>
      <c r="H9" s="102">
        <v>0</v>
      </c>
      <c r="I9" s="120">
        <v>4.6884372540096789E-3</v>
      </c>
      <c r="M9" s="106"/>
    </row>
    <row r="10" spans="1:13" ht="42" x14ac:dyDescent="0.45">
      <c r="A10" s="63" t="s">
        <v>149</v>
      </c>
      <c r="C10" s="7" t="s">
        <v>59</v>
      </c>
      <c r="E10" s="37">
        <v>25684846544</v>
      </c>
      <c r="G10" s="120">
        <v>6.3863929009505263E-3</v>
      </c>
      <c r="H10" s="102">
        <v>0</v>
      </c>
      <c r="I10" s="120">
        <v>4.7178326564473096E-4</v>
      </c>
      <c r="M10" s="106"/>
    </row>
    <row r="11" spans="1:13" ht="27.75" customHeight="1" x14ac:dyDescent="0.45">
      <c r="A11" s="63" t="s">
        <v>151</v>
      </c>
      <c r="C11" s="7" t="s">
        <v>60</v>
      </c>
      <c r="E11" s="11">
        <v>2104487935484</v>
      </c>
      <c r="G11" s="120">
        <v>0.52326911076876415</v>
      </c>
      <c r="H11" s="102">
        <v>0</v>
      </c>
      <c r="I11" s="120">
        <v>3.8655562493306497E-2</v>
      </c>
      <c r="M11" s="106"/>
    </row>
    <row r="12" spans="1:13" ht="30" customHeight="1" x14ac:dyDescent="0.45">
      <c r="A12" s="64" t="s">
        <v>152</v>
      </c>
      <c r="C12" s="7" t="s">
        <v>61</v>
      </c>
      <c r="E12" s="11">
        <v>1635657057404</v>
      </c>
      <c r="G12" s="120">
        <v>0.4066969449048437</v>
      </c>
      <c r="H12" s="102">
        <v>0</v>
      </c>
      <c r="I12" s="120">
        <v>3.0044003832959409E-2</v>
      </c>
      <c r="M12" s="106"/>
    </row>
    <row r="13" spans="1:13" ht="32.25" customHeight="1" x14ac:dyDescent="0.45">
      <c r="A13" s="87" t="s">
        <v>62</v>
      </c>
      <c r="C13" s="2" t="s">
        <v>63</v>
      </c>
      <c r="E13" s="11">
        <v>730116755</v>
      </c>
      <c r="G13" s="120">
        <v>1.8153943232673394E-4</v>
      </c>
      <c r="H13" s="102">
        <v>0</v>
      </c>
      <c r="I13" s="120">
        <v>1.3410898382661325E-5</v>
      </c>
      <c r="M13" s="106"/>
    </row>
    <row r="14" spans="1:13" ht="21" x14ac:dyDescent="0.45">
      <c r="A14" s="34" t="s">
        <v>169</v>
      </c>
      <c r="C14" s="1"/>
      <c r="E14" s="35">
        <v>4021808075757</v>
      </c>
      <c r="G14" s="159">
        <v>0.99999999999999989</v>
      </c>
      <c r="H14" s="90"/>
      <c r="I14" s="121">
        <v>7.3873197744302982E-2</v>
      </c>
    </row>
  </sheetData>
  <mergeCells count="3">
    <mergeCell ref="A3:I3"/>
    <mergeCell ref="A2:I2"/>
    <mergeCell ref="A1:I1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W20"/>
  <sheetViews>
    <sheetView rightToLeft="1" view="pageBreakPreview" zoomScale="95" zoomScaleNormal="100" zoomScaleSheetLayoutView="95" workbookViewId="0">
      <selection activeCell="K10" sqref="K10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0.85546875" style="11" bestFit="1" customWidth="1"/>
    <col min="10" max="10" width="0.85546875" style="11" customWidth="1"/>
    <col min="11" max="11" width="15.5703125" style="137" customWidth="1"/>
    <col min="12" max="12" width="0.85546875" style="11" customWidth="1"/>
    <col min="13" max="13" width="14.7109375" style="11" bestFit="1" customWidth="1"/>
    <col min="14" max="14" width="0.85546875" style="11" customWidth="1"/>
    <col min="15" max="15" width="17.140625" style="11" bestFit="1" customWidth="1"/>
    <col min="16" max="16" width="0.85546875" style="11" customWidth="1"/>
    <col min="17" max="17" width="21.42578125" style="11" bestFit="1" customWidth="1"/>
    <col min="18" max="18" width="0.85546875" style="11" customWidth="1"/>
    <col min="19" max="19" width="21.42578125" style="11" bestFit="1" customWidth="1"/>
    <col min="20" max="20" width="0.85546875" style="11" customWidth="1"/>
    <col min="21" max="21" width="11.5703125" style="132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</row>
    <row r="2" spans="1:23" ht="21" x14ac:dyDescent="0.45">
      <c r="A2" s="160" t="s">
        <v>54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</row>
    <row r="3" spans="1:23" ht="21" x14ac:dyDescent="0.45">
      <c r="A3" s="160" t="s">
        <v>170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</row>
    <row r="5" spans="1:23" ht="21" x14ac:dyDescent="0.45">
      <c r="A5" s="172" t="s">
        <v>162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</row>
    <row r="6" spans="1:23" ht="21" x14ac:dyDescent="0.45">
      <c r="C6" s="183" t="s">
        <v>64</v>
      </c>
      <c r="D6" s="183"/>
      <c r="E6" s="183"/>
      <c r="F6" s="183"/>
      <c r="G6" s="183"/>
      <c r="H6" s="183"/>
      <c r="I6" s="183"/>
      <c r="J6" s="183"/>
      <c r="K6" s="183"/>
      <c r="M6" s="183" t="s">
        <v>172</v>
      </c>
      <c r="N6" s="183"/>
      <c r="O6" s="183"/>
      <c r="P6" s="183"/>
      <c r="Q6" s="183"/>
      <c r="R6" s="183"/>
      <c r="S6" s="183"/>
      <c r="T6" s="183"/>
      <c r="U6" s="183"/>
    </row>
    <row r="7" spans="1:23" ht="21" x14ac:dyDescent="0.45">
      <c r="A7" s="170" t="s">
        <v>65</v>
      </c>
      <c r="C7" s="171" t="s">
        <v>66</v>
      </c>
      <c r="D7" s="69"/>
      <c r="E7" s="171" t="s">
        <v>67</v>
      </c>
      <c r="F7" s="69"/>
      <c r="G7" s="171" t="s">
        <v>68</v>
      </c>
      <c r="H7" s="69"/>
      <c r="I7" s="173" t="s">
        <v>13</v>
      </c>
      <c r="J7" s="173"/>
      <c r="K7" s="173"/>
      <c r="M7" s="171" t="s">
        <v>66</v>
      </c>
      <c r="N7" s="69"/>
      <c r="O7" s="171" t="s">
        <v>67</v>
      </c>
      <c r="P7" s="69"/>
      <c r="Q7" s="171" t="s">
        <v>68</v>
      </c>
      <c r="R7" s="69"/>
      <c r="S7" s="173" t="s">
        <v>13</v>
      </c>
      <c r="T7" s="173"/>
      <c r="U7" s="173"/>
    </row>
    <row r="8" spans="1:23" ht="42" x14ac:dyDescent="0.45">
      <c r="A8" s="161"/>
      <c r="C8" s="161"/>
      <c r="E8" s="161"/>
      <c r="G8" s="161"/>
      <c r="I8" s="128" t="s">
        <v>51</v>
      </c>
      <c r="J8" s="69"/>
      <c r="K8" s="108" t="s">
        <v>57</v>
      </c>
      <c r="M8" s="161"/>
      <c r="O8" s="161"/>
      <c r="Q8" s="161"/>
      <c r="S8" s="35" t="s">
        <v>51</v>
      </c>
      <c r="T8" s="69"/>
      <c r="U8" s="116" t="s">
        <v>57</v>
      </c>
    </row>
    <row r="9" spans="1:23" ht="21" x14ac:dyDescent="0.45">
      <c r="A9" s="126"/>
      <c r="C9" s="14" t="s">
        <v>143</v>
      </c>
      <c r="E9" s="14" t="s">
        <v>143</v>
      </c>
      <c r="G9" s="14" t="s">
        <v>143</v>
      </c>
      <c r="I9" s="14" t="s">
        <v>143</v>
      </c>
      <c r="J9" s="14"/>
      <c r="K9" s="109"/>
      <c r="M9" s="14" t="s">
        <v>143</v>
      </c>
      <c r="O9" s="14" t="s">
        <v>143</v>
      </c>
      <c r="Q9" s="14" t="s">
        <v>143</v>
      </c>
      <c r="S9" s="14" t="s">
        <v>143</v>
      </c>
      <c r="T9" s="14"/>
      <c r="U9" s="117"/>
    </row>
    <row r="10" spans="1:23" x14ac:dyDescent="0.45">
      <c r="A10" s="36" t="s">
        <v>135</v>
      </c>
      <c r="B10" s="19"/>
      <c r="C10" s="33">
        <v>0</v>
      </c>
      <c r="D10" s="33"/>
      <c r="E10" s="33">
        <v>49804261479</v>
      </c>
      <c r="G10" s="33">
        <v>0</v>
      </c>
      <c r="H10" s="33"/>
      <c r="I10" s="48">
        <v>49804261479</v>
      </c>
      <c r="J10" s="33"/>
      <c r="K10" s="132">
        <v>3.7193043013809796E-2</v>
      </c>
      <c r="L10" s="33"/>
      <c r="M10" s="33">
        <v>0</v>
      </c>
      <c r="N10" s="33"/>
      <c r="O10" s="33">
        <v>245154806333</v>
      </c>
      <c r="Q10" s="48">
        <v>0</v>
      </c>
      <c r="S10" s="48">
        <v>245154806333</v>
      </c>
      <c r="T10" s="33"/>
      <c r="U10" s="132">
        <v>6.0956366319607637E-2</v>
      </c>
      <c r="W10" s="133"/>
    </row>
    <row r="11" spans="1:23" x14ac:dyDescent="0.45">
      <c r="A11" s="2" t="s">
        <v>11</v>
      </c>
      <c r="B11" s="19"/>
      <c r="C11" s="33">
        <v>0</v>
      </c>
      <c r="D11" s="33"/>
      <c r="E11" s="33">
        <v>1955492675</v>
      </c>
      <c r="G11" s="33">
        <v>0</v>
      </c>
      <c r="H11" s="33"/>
      <c r="I11" s="48">
        <v>1955492675</v>
      </c>
      <c r="J11" s="33"/>
      <c r="K11" s="132">
        <v>1.4603313253652387E-3</v>
      </c>
      <c r="L11" s="33"/>
      <c r="M11" s="33">
        <v>0</v>
      </c>
      <c r="N11" s="33"/>
      <c r="O11" s="33">
        <v>9172526791</v>
      </c>
      <c r="Q11" s="48">
        <v>0</v>
      </c>
      <c r="S11" s="48">
        <v>9172526791</v>
      </c>
      <c r="T11" s="33"/>
      <c r="U11" s="132">
        <v>2.2806972929143346E-3</v>
      </c>
      <c r="W11" s="19"/>
    </row>
    <row r="12" spans="1:23" x14ac:dyDescent="0.45">
      <c r="A12" s="86" t="s">
        <v>12</v>
      </c>
      <c r="B12" s="134"/>
      <c r="C12" s="48">
        <v>0</v>
      </c>
      <c r="D12" s="48"/>
      <c r="E12" s="48">
        <v>0</v>
      </c>
      <c r="G12" s="33">
        <v>0</v>
      </c>
      <c r="H12" s="33"/>
      <c r="I12" s="48">
        <v>0</v>
      </c>
      <c r="J12" s="33"/>
      <c r="K12" s="132">
        <v>0</v>
      </c>
      <c r="L12" s="33"/>
      <c r="M12" s="33">
        <v>0</v>
      </c>
      <c r="N12" s="33"/>
      <c r="O12" s="33">
        <v>0</v>
      </c>
      <c r="Q12" s="48">
        <v>920786446</v>
      </c>
      <c r="S12" s="48">
        <v>920786446</v>
      </c>
      <c r="T12" s="33"/>
      <c r="U12" s="132">
        <v>2.2894838059289691E-4</v>
      </c>
      <c r="W12" s="19"/>
    </row>
    <row r="13" spans="1:23" ht="21" x14ac:dyDescent="0.45">
      <c r="A13" s="130" t="s">
        <v>169</v>
      </c>
      <c r="B13" s="19"/>
      <c r="C13" s="80">
        <v>0</v>
      </c>
      <c r="D13" s="33"/>
      <c r="E13" s="80">
        <v>51759754154</v>
      </c>
      <c r="F13" s="33"/>
      <c r="G13" s="80">
        <v>0</v>
      </c>
      <c r="H13" s="33"/>
      <c r="I13" s="80">
        <v>51759754154</v>
      </c>
      <c r="J13" s="33"/>
      <c r="K13" s="135">
        <v>3.8653374339175033E-2</v>
      </c>
      <c r="L13" s="33"/>
      <c r="M13" s="80">
        <v>0</v>
      </c>
      <c r="O13" s="80">
        <v>254327333124</v>
      </c>
      <c r="P13" s="33"/>
      <c r="Q13" s="80">
        <v>920786446</v>
      </c>
      <c r="R13" s="33"/>
      <c r="S13" s="80">
        <v>255248119570</v>
      </c>
      <c r="T13" s="33"/>
      <c r="U13" s="114">
        <v>6.3466011993114871E-2</v>
      </c>
    </row>
    <row r="14" spans="1:23" x14ac:dyDescent="0.45">
      <c r="K14" s="136"/>
    </row>
    <row r="16" spans="1:23" x14ac:dyDescent="0.45">
      <c r="U16" s="137"/>
    </row>
    <row r="17" spans="21:21" x14ac:dyDescent="0.45">
      <c r="U17" s="137"/>
    </row>
    <row r="18" spans="21:21" x14ac:dyDescent="0.45">
      <c r="U18" s="137"/>
    </row>
    <row r="19" spans="21:21" x14ac:dyDescent="0.45">
      <c r="U19" s="137"/>
    </row>
    <row r="20" spans="21:21" x14ac:dyDescent="0.45">
      <c r="U20" s="137"/>
    </row>
  </sheetData>
  <sortState xmlns:xlrd2="http://schemas.microsoft.com/office/spreadsheetml/2017/richdata2" ref="A10:U12">
    <sortCondition descending="1" ref="S10:S12"/>
  </sortState>
  <mergeCells count="15">
    <mergeCell ref="A2:U2"/>
    <mergeCell ref="A1:U1"/>
    <mergeCell ref="A7:A8"/>
    <mergeCell ref="A5:U5"/>
    <mergeCell ref="C6:K6"/>
    <mergeCell ref="M6:U6"/>
    <mergeCell ref="A3:U3"/>
    <mergeCell ref="I7:K7"/>
    <mergeCell ref="S7:U7"/>
    <mergeCell ref="C7:C8"/>
    <mergeCell ref="E7:E8"/>
    <mergeCell ref="G7:G8"/>
    <mergeCell ref="M7:M8"/>
    <mergeCell ref="Q7:Q8"/>
    <mergeCell ref="O7:O8"/>
  </mergeCells>
  <pageMargins left="0.39" right="0.39" top="0.39" bottom="0.39" header="0" footer="0"/>
  <pageSetup paperSize="9" scale="6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X16"/>
  <sheetViews>
    <sheetView rightToLeft="1" view="pageBreakPreview" zoomScaleNormal="100" zoomScaleSheetLayoutView="100" workbookViewId="0">
      <selection activeCell="K12" sqref="K12"/>
    </sheetView>
  </sheetViews>
  <sheetFormatPr defaultRowHeight="18.75" x14ac:dyDescent="0.45"/>
  <cols>
    <col min="1" max="1" width="30.85546875" style="5" bestFit="1" customWidth="1"/>
    <col min="2" max="2" width="0.85546875" style="5" customWidth="1"/>
    <col min="3" max="3" width="16.28515625" style="50" bestFit="1" customWidth="1"/>
    <col min="4" max="4" width="0.85546875" style="50" customWidth="1"/>
    <col min="5" max="5" width="18.28515625" style="50" bestFit="1" customWidth="1"/>
    <col min="6" max="6" width="0.85546875" style="50" customWidth="1"/>
    <col min="7" max="7" width="11.140625" style="50" bestFit="1" customWidth="1"/>
    <col min="8" max="8" width="0.85546875" style="50" customWidth="1"/>
    <col min="9" max="9" width="18.28515625" style="50" bestFit="1" customWidth="1"/>
    <col min="10" max="10" width="0.85546875" style="5" customWidth="1"/>
    <col min="11" max="11" width="14.140625" style="111" bestFit="1" customWidth="1"/>
    <col min="12" max="12" width="0.85546875" style="5" customWidth="1"/>
    <col min="13" max="13" width="16.28515625" style="50" bestFit="1" customWidth="1"/>
    <col min="14" max="14" width="0.85546875" style="50" customWidth="1"/>
    <col min="15" max="15" width="20.85546875" style="50" bestFit="1" customWidth="1"/>
    <col min="16" max="16" width="0.85546875" style="50" customWidth="1"/>
    <col min="17" max="17" width="19.85546875" style="50" bestFit="1" customWidth="1"/>
    <col min="18" max="18" width="0.85546875" style="50" customWidth="1"/>
    <col min="19" max="19" width="20.85546875" style="50" bestFit="1" customWidth="1"/>
    <col min="20" max="20" width="0.85546875" style="5" customWidth="1"/>
    <col min="21" max="21" width="12.140625" style="115" customWidth="1"/>
    <col min="22" max="22" width="0.28515625" style="5" customWidth="1"/>
    <col min="23" max="16384" width="9.140625" style="5"/>
  </cols>
  <sheetData>
    <row r="1" spans="1:24" ht="21" x14ac:dyDescent="0.4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</row>
    <row r="2" spans="1:24" ht="21" x14ac:dyDescent="0.45">
      <c r="A2" s="160" t="s">
        <v>54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</row>
    <row r="3" spans="1:24" ht="21" x14ac:dyDescent="0.45">
      <c r="A3" s="160" t="s">
        <v>170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</row>
    <row r="5" spans="1:24" ht="21" x14ac:dyDescent="0.45">
      <c r="A5" s="172" t="s">
        <v>163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</row>
    <row r="6" spans="1:24" ht="21" x14ac:dyDescent="0.45">
      <c r="C6" s="183" t="s">
        <v>64</v>
      </c>
      <c r="D6" s="183"/>
      <c r="E6" s="183"/>
      <c r="F6" s="183"/>
      <c r="G6" s="183"/>
      <c r="H6" s="183"/>
      <c r="I6" s="183"/>
      <c r="J6" s="183"/>
      <c r="K6" s="183"/>
      <c r="M6" s="183" t="s">
        <v>172</v>
      </c>
      <c r="N6" s="183"/>
      <c r="O6" s="170"/>
      <c r="P6" s="183"/>
      <c r="Q6" s="183"/>
      <c r="R6" s="183"/>
      <c r="S6" s="183"/>
      <c r="T6" s="183"/>
      <c r="U6" s="183"/>
    </row>
    <row r="7" spans="1:24" ht="21" x14ac:dyDescent="0.45">
      <c r="A7" s="170" t="s">
        <v>16</v>
      </c>
      <c r="C7" s="171" t="s">
        <v>69</v>
      </c>
      <c r="D7" s="51"/>
      <c r="E7" s="171" t="s">
        <v>67</v>
      </c>
      <c r="F7" s="51"/>
      <c r="G7" s="171" t="s">
        <v>68</v>
      </c>
      <c r="H7" s="51"/>
      <c r="I7" s="173" t="s">
        <v>13</v>
      </c>
      <c r="J7" s="173"/>
      <c r="K7" s="173"/>
      <c r="M7" s="171" t="s">
        <v>69</v>
      </c>
      <c r="N7" s="51"/>
      <c r="O7" s="184" t="s">
        <v>67</v>
      </c>
      <c r="P7" s="51"/>
      <c r="Q7" s="171" t="s">
        <v>68</v>
      </c>
      <c r="R7" s="51"/>
      <c r="S7" s="173" t="s">
        <v>13</v>
      </c>
      <c r="T7" s="173"/>
      <c r="U7" s="173"/>
    </row>
    <row r="8" spans="1:24" ht="42" x14ac:dyDescent="0.45">
      <c r="A8" s="161"/>
      <c r="C8" s="161"/>
      <c r="E8" s="161"/>
      <c r="G8" s="161"/>
      <c r="I8" s="8" t="s">
        <v>51</v>
      </c>
      <c r="J8" s="12"/>
      <c r="K8" s="108" t="s">
        <v>57</v>
      </c>
      <c r="M8" s="161"/>
      <c r="O8" s="185"/>
      <c r="Q8" s="161"/>
      <c r="S8" s="30" t="s">
        <v>51</v>
      </c>
      <c r="T8" s="12"/>
      <c r="U8" s="112" t="s">
        <v>57</v>
      </c>
    </row>
    <row r="9" spans="1:24" ht="21" x14ac:dyDescent="0.45">
      <c r="A9" s="20"/>
      <c r="C9" s="14" t="s">
        <v>143</v>
      </c>
      <c r="E9" s="14" t="s">
        <v>143</v>
      </c>
      <c r="G9" s="14" t="s">
        <v>143</v>
      </c>
      <c r="I9" s="14" t="s">
        <v>143</v>
      </c>
      <c r="J9" s="27"/>
      <c r="K9" s="109"/>
      <c r="M9" s="14" t="s">
        <v>143</v>
      </c>
      <c r="O9" s="14" t="s">
        <v>143</v>
      </c>
      <c r="Q9" s="14" t="s">
        <v>143</v>
      </c>
      <c r="S9" s="14" t="s">
        <v>143</v>
      </c>
      <c r="T9" s="27"/>
      <c r="U9" s="113"/>
    </row>
    <row r="10" spans="1:24" x14ac:dyDescent="0.45">
      <c r="A10" s="36" t="s">
        <v>19</v>
      </c>
      <c r="C10" s="11">
        <v>0</v>
      </c>
      <c r="E10" s="11">
        <v>-13153010848</v>
      </c>
      <c r="G10" s="11">
        <v>0</v>
      </c>
      <c r="I10" s="14">
        <v>-13153010848</v>
      </c>
      <c r="K10" s="137">
        <v>-9.8224626508525287E-3</v>
      </c>
      <c r="M10" s="48">
        <v>0</v>
      </c>
      <c r="N10" s="32"/>
      <c r="O10" s="59">
        <v>37958968388</v>
      </c>
      <c r="P10" s="32"/>
      <c r="Q10" s="48">
        <v>0</v>
      </c>
      <c r="R10" s="32"/>
      <c r="S10" s="48">
        <v>37958968388</v>
      </c>
      <c r="U10" s="137">
        <v>9.4382843917421941E-3</v>
      </c>
    </row>
    <row r="11" spans="1:24" x14ac:dyDescent="0.45">
      <c r="A11" s="58" t="s">
        <v>126</v>
      </c>
      <c r="B11" s="27"/>
      <c r="C11" s="11">
        <v>0</v>
      </c>
      <c r="D11" s="52"/>
      <c r="E11" s="14">
        <v>-3142264124</v>
      </c>
      <c r="F11" s="52"/>
      <c r="G11" s="11">
        <v>0</v>
      </c>
      <c r="H11" s="52"/>
      <c r="I11" s="14">
        <v>-3142264124</v>
      </c>
      <c r="J11" s="27"/>
      <c r="K11" s="137">
        <v>-2.3465936699806665E-3</v>
      </c>
      <c r="L11" s="27"/>
      <c r="M11" s="48">
        <v>0</v>
      </c>
      <c r="N11" s="59"/>
      <c r="O11" s="59">
        <v>15960707074</v>
      </c>
      <c r="P11" s="59"/>
      <c r="Q11" s="48">
        <v>0</v>
      </c>
      <c r="R11" s="59"/>
      <c r="S11" s="48">
        <v>15960707074</v>
      </c>
      <c r="T11" s="27"/>
      <c r="U11" s="137">
        <v>3.9685402121024419E-3</v>
      </c>
    </row>
    <row r="12" spans="1:24" x14ac:dyDescent="0.45">
      <c r="A12" s="58" t="s">
        <v>117</v>
      </c>
      <c r="C12" s="11">
        <v>0</v>
      </c>
      <c r="E12" s="11">
        <v>-3650619734</v>
      </c>
      <c r="G12" s="11">
        <v>0</v>
      </c>
      <c r="I12" s="14">
        <v>-3650619734</v>
      </c>
      <c r="K12" s="137">
        <v>-2.7262256835386589E-3</v>
      </c>
      <c r="M12" s="48">
        <v>0</v>
      </c>
      <c r="N12" s="32"/>
      <c r="O12" s="59">
        <v>8312686948</v>
      </c>
      <c r="P12" s="32"/>
      <c r="Q12" s="48">
        <v>0</v>
      </c>
      <c r="R12" s="32"/>
      <c r="S12" s="48">
        <v>8312686948</v>
      </c>
      <c r="U12" s="137">
        <v>2.0669029430091228E-3</v>
      </c>
    </row>
    <row r="13" spans="1:24" x14ac:dyDescent="0.45">
      <c r="A13" s="58" t="s">
        <v>127</v>
      </c>
      <c r="C13" s="11">
        <v>0</v>
      </c>
      <c r="E13" s="11">
        <v>-1839647620</v>
      </c>
      <c r="G13" s="11">
        <v>0</v>
      </c>
      <c r="I13" s="14">
        <v>-1839647620</v>
      </c>
      <c r="K13" s="137">
        <v>-1.3738200513175572E-3</v>
      </c>
      <c r="M13" s="48">
        <v>0</v>
      </c>
      <c r="N13" s="32"/>
      <c r="O13" s="59">
        <v>2465343256</v>
      </c>
      <c r="P13" s="32"/>
      <c r="Q13" s="48">
        <v>0</v>
      </c>
      <c r="R13" s="32"/>
      <c r="S13" s="48">
        <v>2465343256</v>
      </c>
      <c r="U13" s="137">
        <v>6.1299376040861015E-4</v>
      </c>
    </row>
    <row r="14" spans="1:24" x14ac:dyDescent="0.45">
      <c r="A14" s="86" t="s">
        <v>20</v>
      </c>
      <c r="C14" s="11">
        <v>0</v>
      </c>
      <c r="E14" s="11">
        <v>2141805870</v>
      </c>
      <c r="G14" s="11">
        <v>0</v>
      </c>
      <c r="I14" s="14">
        <v>2141805870</v>
      </c>
      <c r="K14" s="137">
        <v>1.5994671035073798E-3</v>
      </c>
      <c r="M14" s="48">
        <v>0</v>
      </c>
      <c r="N14" s="32"/>
      <c r="O14" s="59">
        <v>-39012859122</v>
      </c>
      <c r="P14" s="32"/>
      <c r="Q14" s="48">
        <v>0</v>
      </c>
      <c r="R14" s="32"/>
      <c r="S14" s="48">
        <v>-39012859122</v>
      </c>
      <c r="U14" s="137">
        <v>-9.7003284063118429E-3</v>
      </c>
      <c r="X14" s="100"/>
    </row>
    <row r="15" spans="1:24" ht="21" x14ac:dyDescent="0.45">
      <c r="A15" s="34" t="s">
        <v>169</v>
      </c>
      <c r="C15" s="35">
        <v>0</v>
      </c>
      <c r="E15" s="35">
        <v>-19643736456</v>
      </c>
      <c r="G15" s="35">
        <v>0</v>
      </c>
      <c r="I15" s="35">
        <v>-19643736456</v>
      </c>
      <c r="K15" s="138">
        <v>-1.4669634952182029E-2</v>
      </c>
      <c r="M15" s="35">
        <v>0</v>
      </c>
      <c r="O15" s="35">
        <v>25684846544</v>
      </c>
      <c r="Q15" s="35">
        <v>0</v>
      </c>
      <c r="S15" s="35">
        <v>25684846544</v>
      </c>
      <c r="U15" s="114">
        <v>6.3863929009505237E-3</v>
      </c>
    </row>
    <row r="16" spans="1:24" x14ac:dyDescent="0.45">
      <c r="U16" s="139"/>
    </row>
  </sheetData>
  <sortState xmlns:xlrd2="http://schemas.microsoft.com/office/spreadsheetml/2017/richdata2" ref="A10:U14">
    <sortCondition descending="1" ref="S10:S14"/>
  </sortState>
  <mergeCells count="15">
    <mergeCell ref="A1:U1"/>
    <mergeCell ref="A2:U2"/>
    <mergeCell ref="A3:U3"/>
    <mergeCell ref="S7:U7"/>
    <mergeCell ref="Q7:Q8"/>
    <mergeCell ref="O7:O8"/>
    <mergeCell ref="M7:M8"/>
    <mergeCell ref="A5:U5"/>
    <mergeCell ref="C6:K6"/>
    <mergeCell ref="M6:U6"/>
    <mergeCell ref="E7:E8"/>
    <mergeCell ref="G7:G8"/>
    <mergeCell ref="C7:C8"/>
    <mergeCell ref="A7:A8"/>
    <mergeCell ref="I7:K7"/>
  </mergeCells>
  <pageMargins left="0.39" right="0.39" top="0.39" bottom="0.39" header="0" footer="0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صورت وضعیت</vt:lpstr>
      <vt:lpstr>سهام</vt:lpstr>
      <vt:lpstr>واحدهای صندوق</vt:lpstr>
      <vt:lpstr>سپرده </vt:lpstr>
      <vt:lpstr>اوراق</vt:lpstr>
      <vt:lpstr>تعدیل قیمت</vt:lpstr>
      <vt:lpstr>درآمد</vt:lpstr>
      <vt:lpstr>درآمد سرمایه گذاری در سهام</vt:lpstr>
      <vt:lpstr>درآمد سرمایه گذاری در صندوق</vt:lpstr>
      <vt:lpstr>درآمد سرمایه گذاری در اوراق</vt:lpstr>
      <vt:lpstr>درآمد سپرده بانکی</vt:lpstr>
      <vt:lpstr>سایر درآمدها</vt:lpstr>
      <vt:lpstr>مبالغ تخصیصی اوراق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'!Print_Area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Majid 2116. Aghataghi</dc:creator>
  <cp:lastModifiedBy>Sahar Sadat Akhlaghi</cp:lastModifiedBy>
  <cp:lastPrinted>2025-05-24T12:55:22Z</cp:lastPrinted>
  <dcterms:created xsi:type="dcterms:W3CDTF">2024-08-28T07:34:27Z</dcterms:created>
  <dcterms:modified xsi:type="dcterms:W3CDTF">2025-07-09T11:44:20Z</dcterms:modified>
</cp:coreProperties>
</file>