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89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3" r:id="rId5"/>
    <sheet name="کالایی" sheetId="25" r:id="rId6"/>
    <sheet name="تعدیل قیمت" sheetId="6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" sheetId="11" r:id="rId11"/>
    <sheet name="درآمد سپرده بانکی" sheetId="13" r:id="rId12"/>
    <sheet name="درآمد سرمایه گذاری در کالایی" sheetId="26" r:id="rId13"/>
    <sheet name="سایر درآمدها" sheetId="14" r:id="rId14"/>
    <sheet name="مبالغ تخصیصی اوراق" sheetId="22" r:id="rId15"/>
    <sheet name="سود سهام" sheetId="24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_FilterDatabase" localSheetId="3" hidden="1">اوراق!$A$10:$AK$28</definedName>
    <definedName name="_xlnm._FilterDatabase" localSheetId="18" hidden="1">'درآمد ناشی از فروش'!$S$14:$AI$14</definedName>
    <definedName name="_xlnm._FilterDatabase" localSheetId="16" hidden="1">'سود اوراق بهادار'!$A$9:$S$28</definedName>
    <definedName name="_xlnm._FilterDatabase" localSheetId="1" hidden="1">سهام!#REF!</definedName>
    <definedName name="_xlnm.Print_Area" localSheetId="3">اوراق!$A$1:$AK$30</definedName>
    <definedName name="_xlnm.Print_Area" localSheetId="6">'تعدیل قیمت'!$A$1:$N$18</definedName>
    <definedName name="_xlnm.Print_Area" localSheetId="7">درآمد!$A$1:$J$17</definedName>
    <definedName name="_xlnm.Print_Area" localSheetId="11">'درآمد سپرده بانکی'!$A$1:$J$13</definedName>
    <definedName name="_xlnm.Print_Area" localSheetId="10">'درآمد سرمایه گذاری در اوراق'!$A$1:$U$39</definedName>
    <definedName name="_xlnm.Print_Area" localSheetId="8">'درآمد سرمایه گذاری در سهام'!$A$1:$V$14</definedName>
    <definedName name="_xlnm.Print_Area" localSheetId="9">'درآمد سرمایه گذاری در صندوق'!$A$1:$U$24</definedName>
    <definedName name="_xlnm.Print_Area" localSheetId="12">'درآمد سرمایه گذاری در کالایی'!$A$1:$U$11</definedName>
    <definedName name="_xlnm.Print_Area" localSheetId="19">'درآمد ناشی از تغییر قیمت اوراق'!$A$1:$R$37</definedName>
    <definedName name="_xlnm.Print_Area" localSheetId="18">'درآمد ناشی از فروش'!$A$1:$Q$29</definedName>
    <definedName name="_xlnm.Print_Area" localSheetId="13">'سایر درآمدها'!$A$1:$E$11</definedName>
    <definedName name="_xlnm.Print_Area" localSheetId="4">'سپرده '!$A$1:$K$11</definedName>
    <definedName name="_xlnm.Print_Area" localSheetId="16">'سود اوراق بهادار'!$A$1:$S$35</definedName>
    <definedName name="_xlnm.Print_Area" localSheetId="17">'سود سپرده بانکی'!$A$1:$N$11</definedName>
    <definedName name="_xlnm.Print_Area" localSheetId="15">'سود سهام'!$A$1:$S$11</definedName>
    <definedName name="_xlnm.Print_Area" localSheetId="1">سهام!$A$1:$Y$12</definedName>
    <definedName name="_xlnm.Print_Area" localSheetId="0">'صورت وضعیت'!$A$1:$C$19</definedName>
    <definedName name="_xlnm.Print_Area" localSheetId="5">کالایی!$A$1:$Y$12</definedName>
    <definedName name="_xlnm.Print_Area" localSheetId="14">'مبالغ تخصیصی اوراق'!$A$1:$H$19</definedName>
    <definedName name="_xlnm.Print_Area" localSheetId="2">'واحدهای صندوق'!$A$1:$Y$23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1" l="1"/>
  <c r="C35" i="11"/>
  <c r="E35" i="11"/>
  <c r="G35" i="11"/>
  <c r="I35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7" i="11"/>
  <c r="I28" i="11"/>
  <c r="I29" i="11"/>
  <c r="I30" i="11"/>
  <c r="I31" i="11"/>
  <c r="I32" i="11"/>
  <c r="I33" i="11"/>
  <c r="I34" i="11"/>
  <c r="Q22" i="10"/>
  <c r="S22" i="10"/>
  <c r="S13" i="9"/>
  <c r="E13" i="9"/>
  <c r="G13" i="9"/>
  <c r="I13" i="9"/>
  <c r="M13" i="9"/>
  <c r="O13" i="9"/>
  <c r="Q13" i="9"/>
  <c r="O10" i="24"/>
  <c r="I34" i="17"/>
  <c r="O34" i="17"/>
  <c r="E37" i="21"/>
  <c r="G37" i="21"/>
  <c r="M37" i="21"/>
  <c r="O37" i="21"/>
  <c r="Q20" i="21"/>
  <c r="Q9" i="21"/>
  <c r="Q23" i="21"/>
  <c r="Q27" i="21"/>
  <c r="Q25" i="21"/>
  <c r="Q10" i="21"/>
  <c r="Q15" i="21"/>
  <c r="Q18" i="21"/>
  <c r="Q22" i="21"/>
  <c r="Q24" i="21"/>
  <c r="Q16" i="21"/>
  <c r="Q11" i="21"/>
  <c r="Q14" i="21"/>
  <c r="Q17" i="21"/>
  <c r="Q30" i="21"/>
  <c r="Q29" i="21"/>
  <c r="Q26" i="21"/>
  <c r="Q31" i="21"/>
  <c r="Q19" i="21"/>
  <c r="Q12" i="21"/>
  <c r="Q33" i="21"/>
  <c r="Q21" i="21"/>
  <c r="Q32" i="21"/>
  <c r="Q34" i="21"/>
  <c r="Q36" i="21"/>
  <c r="Q35" i="21"/>
  <c r="Q13" i="21"/>
  <c r="I20" i="21"/>
  <c r="I9" i="21"/>
  <c r="I23" i="21"/>
  <c r="I27" i="21"/>
  <c r="I25" i="21"/>
  <c r="I10" i="21"/>
  <c r="I15" i="21"/>
  <c r="I18" i="21"/>
  <c r="I22" i="21"/>
  <c r="I24" i="21"/>
  <c r="I16" i="21"/>
  <c r="I11" i="21"/>
  <c r="I14" i="21"/>
  <c r="I17" i="21"/>
  <c r="I30" i="21"/>
  <c r="I29" i="21"/>
  <c r="I26" i="21"/>
  <c r="I31" i="21"/>
  <c r="I19" i="21"/>
  <c r="I12" i="21"/>
  <c r="I33" i="21"/>
  <c r="I21" i="21"/>
  <c r="I32" i="21"/>
  <c r="I34" i="21"/>
  <c r="I36" i="21"/>
  <c r="I35" i="21"/>
  <c r="I13" i="21"/>
  <c r="M28" i="19"/>
  <c r="O28" i="19"/>
  <c r="Q10" i="19"/>
  <c r="Q10" i="9"/>
  <c r="Q23" i="19"/>
  <c r="E28" i="19"/>
  <c r="G28" i="19"/>
  <c r="Q9" i="19"/>
  <c r="Q20" i="19"/>
  <c r="Q26" i="19"/>
  <c r="Q14" i="19"/>
  <c r="I9" i="19"/>
  <c r="I10" i="19"/>
  <c r="I20" i="19"/>
  <c r="I26" i="19"/>
  <c r="I14" i="19"/>
  <c r="I15" i="19"/>
  <c r="I23" i="19"/>
  <c r="I22" i="19"/>
  <c r="I12" i="19"/>
  <c r="I17" i="19"/>
  <c r="I18" i="19"/>
  <c r="I27" i="19"/>
  <c r="I16" i="19"/>
  <c r="I19" i="19"/>
  <c r="I13" i="19"/>
  <c r="I11" i="19"/>
  <c r="I21" i="19"/>
  <c r="K34" i="17"/>
  <c r="Q34" i="17"/>
  <c r="S9" i="17"/>
  <c r="M9" i="17"/>
  <c r="M34" i="17" s="1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10" i="17"/>
  <c r="E10" i="14"/>
  <c r="S10" i="9"/>
  <c r="Q35" i="11"/>
  <c r="O35" i="11"/>
  <c r="M35" i="11"/>
  <c r="S13" i="11"/>
  <c r="S12" i="11"/>
  <c r="S18" i="11"/>
  <c r="S13" i="10"/>
  <c r="I16" i="10"/>
  <c r="I10" i="10"/>
  <c r="I12" i="10"/>
  <c r="I15" i="10"/>
  <c r="I18" i="10"/>
  <c r="I21" i="10"/>
  <c r="I20" i="10"/>
  <c r="I13" i="10"/>
  <c r="I14" i="10"/>
  <c r="I17" i="10"/>
  <c r="I19" i="10"/>
  <c r="I11" i="10"/>
  <c r="I10" i="9"/>
  <c r="S10" i="26"/>
  <c r="S11" i="26" s="1"/>
  <c r="E13" i="8" s="1"/>
  <c r="I10" i="26"/>
  <c r="I11" i="26" s="1"/>
  <c r="Q11" i="26"/>
  <c r="O11" i="26"/>
  <c r="M11" i="26"/>
  <c r="G11" i="26"/>
  <c r="E11" i="26"/>
  <c r="C11" i="26"/>
  <c r="I37" i="21" l="1"/>
  <c r="S34" i="17"/>
  <c r="Q37" i="21"/>
  <c r="AI29" i="5"/>
  <c r="Y11" i="25"/>
  <c r="W11" i="25"/>
  <c r="U11" i="25"/>
  <c r="G11" i="25"/>
  <c r="E11" i="25"/>
  <c r="F18" i="22" l="1"/>
  <c r="F17" i="22"/>
  <c r="E22" i="10"/>
  <c r="S14" i="10"/>
  <c r="S15" i="10"/>
  <c r="O22" i="10"/>
  <c r="G22" i="10"/>
  <c r="C13" i="9"/>
  <c r="G10" i="18"/>
  <c r="I25" i="19"/>
  <c r="I24" i="19"/>
  <c r="I28" i="19" s="1"/>
  <c r="Q22" i="19"/>
  <c r="Q16" i="19"/>
  <c r="Q11" i="19"/>
  <c r="Q13" i="19"/>
  <c r="Q21" i="19"/>
  <c r="Q17" i="19"/>
  <c r="Q18" i="19"/>
  <c r="Q15" i="19"/>
  <c r="Q19" i="19"/>
  <c r="Q24" i="19"/>
  <c r="Q12" i="19"/>
  <c r="Q27" i="19"/>
  <c r="Q25" i="19"/>
  <c r="Q28" i="19" l="1"/>
  <c r="C10" i="18"/>
  <c r="E10" i="18"/>
  <c r="I10" i="18"/>
  <c r="K10" i="18"/>
  <c r="M10" i="18"/>
  <c r="S10" i="24"/>
  <c r="E14" i="8"/>
  <c r="E12" i="8"/>
  <c r="C10" i="13"/>
  <c r="S24" i="11"/>
  <c r="S34" i="11"/>
  <c r="S23" i="11"/>
  <c r="S15" i="11"/>
  <c r="S19" i="11"/>
  <c r="S25" i="11"/>
  <c r="S27" i="11"/>
  <c r="S26" i="11"/>
  <c r="S28" i="11"/>
  <c r="S21" i="11"/>
  <c r="S22" i="11"/>
  <c r="S31" i="11"/>
  <c r="S32" i="11"/>
  <c r="S16" i="11"/>
  <c r="S17" i="11"/>
  <c r="S11" i="11"/>
  <c r="S20" i="11"/>
  <c r="S29" i="11"/>
  <c r="S14" i="11"/>
  <c r="S30" i="11"/>
  <c r="S33" i="11"/>
  <c r="S10" i="11"/>
  <c r="M22" i="10"/>
  <c r="S11" i="10"/>
  <c r="S10" i="10"/>
  <c r="S18" i="10"/>
  <c r="S17" i="10"/>
  <c r="S19" i="10"/>
  <c r="S21" i="10"/>
  <c r="S12" i="10"/>
  <c r="S16" i="10"/>
  <c r="S20" i="10"/>
  <c r="S12" i="9"/>
  <c r="S11" i="9"/>
  <c r="I12" i="9"/>
  <c r="I11" i="9"/>
  <c r="U22" i="4"/>
  <c r="W22" i="4"/>
  <c r="M10" i="24"/>
  <c r="I10" i="24"/>
  <c r="AG29" i="5"/>
  <c r="AA29" i="5"/>
  <c r="W29" i="5"/>
  <c r="S29" i="5"/>
  <c r="Q29" i="5"/>
  <c r="I10" i="23"/>
  <c r="G10" i="23"/>
  <c r="E10" i="23"/>
  <c r="C10" i="23"/>
  <c r="O22" i="4"/>
  <c r="K22" i="4"/>
  <c r="G22" i="4"/>
  <c r="E22" i="4"/>
  <c r="W11" i="2"/>
  <c r="U11" i="2"/>
  <c r="G11" i="2"/>
  <c r="E11" i="2"/>
  <c r="S35" i="11" l="1"/>
  <c r="E11" i="8" s="1"/>
  <c r="I22" i="10"/>
  <c r="E10" i="8"/>
  <c r="E9" i="8"/>
  <c r="E15" i="8" l="1"/>
  <c r="U11" i="26" l="1"/>
  <c r="K11" i="26"/>
  <c r="K22" i="10" l="1"/>
  <c r="A3" i="8"/>
  <c r="C8" i="6" l="1"/>
</calcChain>
</file>

<file path=xl/sharedStrings.xml><?xml version="1.0" encoding="utf-8"?>
<sst xmlns="http://schemas.openxmlformats.org/spreadsheetml/2006/main" count="751" uniqueCount="221">
  <si>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</si>
  <si>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</si>
  <si>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</si>
  <si>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</si>
  <si>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</si>
  <si>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</si>
  <si>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</si>
  <si>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</si>
  <si>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</si>
  <si>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</si>
  <si>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</si>
  <si>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</si>
  <si>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</si>
  <si>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</si>
  <si>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</si>
  <si>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</si>
  <si>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</si>
  <si>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</si>
  <si>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</si>
  <si>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</si>
  <si>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</si>
  <si>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</si>
  <si>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</si>
  <si>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</si>
  <si>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</si>
  <si>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</si>
  <si>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</si>
  <si>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</si>
  <si>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</si>
  <si>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</si>
  <si>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</si>
  <si>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</si>
  <si>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</si>
  <si>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</si>
  <si>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</si>
  <si>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</si>
  <si>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</si>
  <si>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</si>
  <si>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</si>
  <si>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</si>
  <si>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</si>
  <si>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</si>
  <si>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</si>
  <si>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</si>
  <si>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</si>
  <si>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</si>
  <si>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</si>
  <si>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</si>
  <si>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</si>
  <si>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</si>
  <si>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</si>
  <si>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</si>
  <si>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</si>
  <si>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</si>
  <si>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</si>
  <si>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</si>
  <si>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</si>
  <si>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</si>
  <si>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</si>
  <si>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</si>
  <si>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</si>
  <si>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</si>
  <si>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</si>
  <si>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</si>
  <si>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</si>
  <si>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</si>
  <si>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</si>
  <si>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</si>
  <si>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</si>
  <si>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</si>
  <si>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</si>
  <si>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</si>
  <si>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</si>
  <si>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</si>
  <si>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</si>
  <si>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</si>
  <si>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</si>
  <si>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</si>
  <si>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</si>
  <si>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</si>
  <si>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</si>
  <si>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</si>
  <si>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</si>
  <si>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</si>
  <si>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</si>
  <si>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</si>
  <si>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</si>
  <si>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</si>
  <si>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</si>
  <si>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</si>
  <si>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</si>
  <si>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</si>
  <si>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</si>
  <si>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</si>
  <si>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</si>
  <si>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</si>
  <si>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</si>
  <si>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</si>
  <si>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</si>
  <si>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</si>
  <si>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</si>
  <si>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</si>
  <si>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</si>
  <si>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</si>
  <si>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</si>
  <si>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</si>
  <si>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</si>
  <si>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</si>
  <si>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</si>
  <si>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</si>
  <si>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</si>
  <si>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</si>
  <si>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</si>
  <si>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</si>
  <si>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</si>
  <si>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</si>
  <si>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</si>
  <si>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</si>
  <si>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</si>
  <si>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</si>
  <si>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</si>
  <si>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</si>
  <si>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</si>
  <si>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</si>
  <si>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</si>
  <si>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</si>
  <si>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</si>
  <si>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</si>
  <si>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</si>
  <si>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</si>
  <si>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</si>
  <si>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</si>
  <si>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</si>
  <si>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</si>
  <si>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</si>
  <si>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</si>
  <si>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</si>
  <si>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</si>
  <si>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</si>
  <si>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</si>
  <si>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</si>
  <si>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</si>
  <si>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</si>
  <si>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</si>
  <si>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</si>
  <si>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</si>
  <si>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</si>
  <si>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</si>
  <si>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</si>
  <si>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</si>
  <si>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</si>
  <si>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</si>
  <si>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</si>
  <si>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</si>
  <si>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</si>
  <si>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</si>
  <si>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</si>
  <si>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</si>
  <si>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</si>
  <si>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 xml:space="preserve">توسعه معادن وص.معدنی خاورمیانه </t>
  </si>
  <si>
    <t>اوراق مشارکت مرابحه پاریزشرق070228</t>
  </si>
  <si>
    <t>ح.توسعه م وص.معدنی خاورمیانه</t>
  </si>
  <si>
    <t>1404/04/31</t>
  </si>
  <si>
    <t>صندوق اهرمی جهش-واحدهای عادی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</si>
  <si>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</si>
  <si>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</si>
  <si>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</si>
  <si>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</si>
  <si>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</si>
  <si>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</si>
  <si>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</si>
  <si>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</si>
  <si>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</si>
  <si>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</si>
  <si>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</si>
  <si>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</si>
  <si>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</si>
  <si>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</si>
  <si>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</si>
  <si>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صندوق س.پشتوانه طلای جام زرین</t>
  </si>
  <si>
    <t>قطار شهری شهرداری تبریز</t>
  </si>
  <si>
    <t>قطار شهری شهرداری تهران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</si>
  <si>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</si>
  <si>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</si>
  <si>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</si>
  <si>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</si>
  <si>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</si>
  <si>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</si>
  <si>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 xml:space="preserve"> اوراق مشارکت مرابحه عام دولت234-ش.خ070808</t>
  </si>
  <si>
    <t>تامین سرمایه ملت</t>
  </si>
  <si>
    <t>_</t>
  </si>
  <si>
    <t>1404/08/30</t>
  </si>
  <si>
    <t>صندوق س.انارنماد ارزش-درسهام</t>
  </si>
  <si>
    <t>صندوق س.پشتوانه طلای صبا</t>
  </si>
  <si>
    <t>1407/08/29</t>
  </si>
  <si>
    <t>تأمین سرمایه ملت</t>
  </si>
  <si>
    <t>-</t>
  </si>
  <si>
    <t>تأمین سرمایه امید</t>
  </si>
  <si>
    <t>برای ماه منتهی به 1404/09/30</t>
  </si>
  <si>
    <t>1404/09/30</t>
  </si>
  <si>
    <t>از ابتدای سال مالی تا پایان آذر 1404</t>
  </si>
  <si>
    <t>شمش نقره SilverBar</t>
  </si>
  <si>
    <t>صندوق س.كالاي زمرد بيدار</t>
  </si>
  <si>
    <t>صندوق س.پشتوانه طلازروان ویستا</t>
  </si>
  <si>
    <t>مرابحه نیان الکترونیک070917</t>
  </si>
  <si>
    <t>مرابحه هامون نایزه 080901</t>
  </si>
  <si>
    <t>1404/09/17</t>
  </si>
  <si>
    <t>1407/09/17</t>
  </si>
  <si>
    <t>1404/09/01</t>
  </si>
  <si>
    <t>1408/09/01</t>
  </si>
  <si>
    <t>-3.60%</t>
  </si>
  <si>
    <t>3.06%</t>
  </si>
  <si>
    <t>2.90%</t>
  </si>
  <si>
    <t>0.84%</t>
  </si>
  <si>
    <t>10.00%</t>
  </si>
  <si>
    <t>-6.05%</t>
  </si>
  <si>
    <t>6-2</t>
  </si>
  <si>
    <t>6-2- سایر درآمدها</t>
  </si>
  <si>
    <t>5-2- درآمد حاصل از سرمایه‌گذاری در گواهی سپرده کالایی</t>
  </si>
  <si>
    <t>درآمد حاصل از سرمایه‌گذاری در گواهی سپرده کالایی</t>
  </si>
  <si>
    <t xml:space="preserve"> 1 -1-   سرمایه‌گذاری در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</si>
</sst>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-_ر_ي_ا_ل_ ;_ * #,##0.00\-_ر_ي_ا_ل_ ;_ * &quot;-&quot;??_-_ر_ي_ا_ل_ ;_ @_ "/>
    <numFmt numFmtId="164" formatCode="#,###;\(#,###\);\-"/>
    <numFmt numFmtId="165" formatCode=";;;"/>
    <numFmt numFmtId="166" formatCode="#,###.00000;\(#,###.00000\);\-"/>
    <numFmt numFmtId="167" formatCode="#,##0.0000_);\(#,##0.0000\)"/>
    <numFmt numFmtId="168" formatCode="_ * #,##0_-_ر_ي_ا_ل_ ;_ * #,##0\-_ر_ي_ا_ل_ ;_ * &quot;-&quot;??_-_ر_ي_ا_ل_ ;_ @_ "/>
    <numFmt numFmtId="169" formatCode="0.00%;\(0.00%\);\-"/>
    <numFmt numFmtId="170" formatCode="_(* #,##0_);_(* \(#,##0\);_(* &quot;-&quot;??_);_(@_)"/>
    <numFmt numFmtId="171" formatCode="#,###.0000000;\(#,###.0000000\);\-"/>
    <numFmt numFmtId="172" formatCode="0.00000"/>
  </numFmts>
  <fonts count="18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08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right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4" fillId="0" borderId="5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/>
    </xf>
    <xf numFmtId="169" fontId="3" fillId="0" borderId="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center" vertical="center" wrapText="1"/>
    </xf>
    <xf numFmtId="169" fontId="3" fillId="0" borderId="7" xfId="6" applyNumberFormat="1" applyFont="1" applyFill="1" applyBorder="1" applyAlignment="1">
      <alignment horizontal="center" vertical="center"/>
    </xf>
    <xf numFmtId="169" fontId="3" fillId="0" borderId="3" xfId="1" applyNumberFormat="1" applyFont="1" applyFill="1" applyBorder="1" applyAlignment="1">
      <alignment horizontal="center" vertical="center" wrapText="1"/>
    </xf>
    <xf numFmtId="169" fontId="3" fillId="0" borderId="0" xfId="1" applyNumberFormat="1" applyFont="1" applyFill="1" applyBorder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Border="1" applyAlignment="1">
      <alignment horizontal="center" vertical="center"/>
    </xf>
    <xf numFmtId="169" fontId="3" fillId="0" borderId="8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169" fontId="3" fillId="0" borderId="8" xfId="6" applyNumberFormat="1" applyFont="1" applyFill="1" applyBorder="1" applyAlignment="1">
      <alignment horizontal="center" vertical="center"/>
    </xf>
    <xf numFmtId="169" fontId="4" fillId="0" borderId="0" xfId="6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9" fontId="3" fillId="0" borderId="7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0" fontId="16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0" fontId="17" fillId="0" borderId="10" xfId="0" applyFont="1" applyBorder="1" applyAlignment="1">
      <alignment wrapText="1"/>
    </xf>
    <xf numFmtId="10" fontId="3" fillId="0" borderId="7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68" fontId="4" fillId="0" borderId="0" xfId="1" applyNumberFormat="1" applyFont="1" applyAlignment="1">
      <alignment horizontal="center" vertical="center" wrapText="1"/>
    </xf>
    <xf numFmtId="172" fontId="0" fillId="0" borderId="0" xfId="0" applyNumberFormat="1" applyAlignment="1">
      <alignment horizontal="left"/>
    </xf>
    <xf numFmtId="49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wrapText="1"/>
    </xf>
    <xf numFmtId="164" fontId="4" fillId="0" borderId="5" xfId="0" applyNumberFormat="1" applyFont="1" applyFill="1" applyBorder="1" applyAlignment="1"/>
    <xf numFmtId="168" fontId="9" fillId="0" borderId="0" xfId="1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0:B12"/>
  <sheetViews>
    <sheetView rightToLeft="1" tabSelected="1" view="pageBreakPreview" topLeftCell="A4" zoomScale="145" zoomScaleNormal="100" zoomScaleSheetLayoutView="145" workbookViewId="0">
      <selection activeCell="B23" sqref="B23"/>
    </sheetView>
  </sheetViews>
  <sheetFormatPr defaultColWidth="6" defaultRowHeight="19.5" customHeight="1" x14ac:dyDescent="0.25"/>
  <cols>
    <col min="1" max="1" width="6" style="16"/>
    <col min="2" max="2" width="41.85546875" style="16" bestFit="1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198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U22"/>
  <sheetViews>
    <sheetView rightToLeft="1" view="pageBreakPreview" topLeftCell="A2" zoomScale="98" zoomScaleNormal="100" zoomScaleSheetLayoutView="98" workbookViewId="0">
      <selection activeCell="Q23" sqref="Q23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6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7" customWidth="1"/>
    <col min="22" max="22" width="0.28515625" style="18" customWidth="1"/>
    <col min="23" max="23" width="16.140625" style="18" bestFit="1" customWidth="1"/>
    <col min="24" max="24" width="17.7109375" style="18" customWidth="1"/>
    <col min="25" max="16384" width="9.140625" style="18"/>
  </cols>
  <sheetData>
    <row r="1" spans="1:21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2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5" spans="1:21" ht="21" x14ac:dyDescent="0.45">
      <c r="A5" s="190" t="s">
        <v>152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1" ht="21" x14ac:dyDescent="0.45">
      <c r="C6" s="203" t="s">
        <v>59</v>
      </c>
      <c r="D6" s="203"/>
      <c r="E6" s="203"/>
      <c r="F6" s="203"/>
      <c r="G6" s="203"/>
      <c r="H6" s="203"/>
      <c r="I6" s="203"/>
      <c r="J6" s="203"/>
      <c r="K6" s="203"/>
      <c r="M6" s="203" t="s">
        <v>200</v>
      </c>
      <c r="N6" s="203"/>
      <c r="O6" s="179"/>
      <c r="P6" s="203"/>
      <c r="Q6" s="203"/>
      <c r="R6" s="203"/>
      <c r="S6" s="203"/>
      <c r="T6" s="203"/>
      <c r="U6" s="203"/>
    </row>
    <row r="7" spans="1:21" ht="21" x14ac:dyDescent="0.45">
      <c r="A7" s="179" t="s">
        <v>16</v>
      </c>
      <c r="C7" s="189" t="s">
        <v>64</v>
      </c>
      <c r="D7" s="70"/>
      <c r="E7" s="189" t="s">
        <v>62</v>
      </c>
      <c r="F7" s="70"/>
      <c r="G7" s="189" t="s">
        <v>63</v>
      </c>
      <c r="H7" s="70"/>
      <c r="I7" s="191" t="s">
        <v>13</v>
      </c>
      <c r="J7" s="191"/>
      <c r="K7" s="191"/>
      <c r="M7" s="189" t="s">
        <v>64</v>
      </c>
      <c r="N7" s="70"/>
      <c r="O7" s="201" t="s">
        <v>62</v>
      </c>
      <c r="P7" s="70"/>
      <c r="Q7" s="189" t="s">
        <v>63</v>
      </c>
      <c r="R7" s="70"/>
      <c r="S7" s="191" t="s">
        <v>13</v>
      </c>
      <c r="T7" s="191"/>
      <c r="U7" s="191"/>
    </row>
    <row r="8" spans="1:21" ht="42" x14ac:dyDescent="0.45">
      <c r="A8" s="180"/>
      <c r="C8" s="180"/>
      <c r="E8" s="180"/>
      <c r="G8" s="180"/>
      <c r="I8" s="8" t="s">
        <v>46</v>
      </c>
      <c r="J8" s="134"/>
      <c r="K8" s="102" t="s">
        <v>52</v>
      </c>
      <c r="M8" s="180"/>
      <c r="O8" s="202"/>
      <c r="Q8" s="180"/>
      <c r="S8" s="118" t="s">
        <v>46</v>
      </c>
      <c r="T8" s="134"/>
      <c r="U8" s="105" t="s">
        <v>52</v>
      </c>
    </row>
    <row r="9" spans="1:21" ht="21" x14ac:dyDescent="0.45">
      <c r="A9" s="117"/>
      <c r="C9" s="14" t="s">
        <v>133</v>
      </c>
      <c r="E9" s="14" t="s">
        <v>133</v>
      </c>
      <c r="G9" s="14" t="s">
        <v>133</v>
      </c>
      <c r="I9" s="14" t="s">
        <v>133</v>
      </c>
      <c r="J9" s="126"/>
      <c r="K9" s="103"/>
      <c r="M9" s="14" t="s">
        <v>133</v>
      </c>
      <c r="O9" s="14" t="s">
        <v>133</v>
      </c>
      <c r="Q9" s="14" t="s">
        <v>133</v>
      </c>
      <c r="S9" s="14" t="s">
        <v>133</v>
      </c>
      <c r="T9" s="126"/>
      <c r="U9" s="106"/>
    </row>
    <row r="10" spans="1:21" x14ac:dyDescent="0.45">
      <c r="A10" s="60" t="s">
        <v>20</v>
      </c>
      <c r="C10" s="11">
        <v>0</v>
      </c>
      <c r="E10" s="11">
        <v>233268253577</v>
      </c>
      <c r="G10" s="11">
        <v>0</v>
      </c>
      <c r="I10" s="14">
        <f t="shared" ref="I10:I21" si="0">C10+E10+G10</f>
        <v>233268253577</v>
      </c>
      <c r="K10" s="133">
        <v>7.2204214454888421E-2</v>
      </c>
      <c r="M10" s="49">
        <v>0</v>
      </c>
      <c r="N10" s="33"/>
      <c r="O10" s="49">
        <v>596895404278</v>
      </c>
      <c r="P10" s="33"/>
      <c r="Q10" s="49">
        <v>21410237541</v>
      </c>
      <c r="R10" s="33">
        <v>21410237541</v>
      </c>
      <c r="S10" s="49">
        <f t="shared" ref="S10:S21" si="1">M10+O10+Q10</f>
        <v>618305641819</v>
      </c>
      <c r="U10" s="133">
        <v>3.8300511282013242E-2</v>
      </c>
    </row>
    <row r="11" spans="1:21" x14ac:dyDescent="0.45">
      <c r="A11" s="37" t="s">
        <v>163</v>
      </c>
      <c r="C11" s="11">
        <v>0</v>
      </c>
      <c r="E11" s="11">
        <v>-111801935898</v>
      </c>
      <c r="G11" s="11">
        <v>134159775176</v>
      </c>
      <c r="I11" s="14">
        <f t="shared" si="0"/>
        <v>22357839278</v>
      </c>
      <c r="K11" s="133">
        <v>6.9204883100124123E-3</v>
      </c>
      <c r="M11" s="49">
        <v>0</v>
      </c>
      <c r="N11" s="33"/>
      <c r="O11" s="49">
        <v>0</v>
      </c>
      <c r="P11" s="33"/>
      <c r="Q11" s="49">
        <v>134159775176</v>
      </c>
      <c r="R11" s="33">
        <v>134159775176</v>
      </c>
      <c r="S11" s="49">
        <f t="shared" si="1"/>
        <v>134159775176</v>
      </c>
      <c r="U11" s="133">
        <v>8.3104336030382468E-3</v>
      </c>
    </row>
    <row r="12" spans="1:21" x14ac:dyDescent="0.45">
      <c r="A12" s="60" t="s">
        <v>19</v>
      </c>
      <c r="C12" s="11">
        <v>0</v>
      </c>
      <c r="E12" s="11">
        <v>67417111690</v>
      </c>
      <c r="G12" s="11">
        <v>0</v>
      </c>
      <c r="I12" s="14">
        <f t="shared" si="0"/>
        <v>67417111690</v>
      </c>
      <c r="K12" s="133">
        <v>2.086781855546024E-2</v>
      </c>
      <c r="M12" s="49">
        <v>0</v>
      </c>
      <c r="N12" s="33"/>
      <c r="O12" s="49">
        <v>129669450669</v>
      </c>
      <c r="P12" s="33"/>
      <c r="Q12" s="49">
        <v>0</v>
      </c>
      <c r="R12" s="33">
        <v>0</v>
      </c>
      <c r="S12" s="49">
        <f t="shared" si="1"/>
        <v>129669450669</v>
      </c>
      <c r="U12" s="133">
        <v>8.0322835865928224E-3</v>
      </c>
    </row>
    <row r="13" spans="1:21" x14ac:dyDescent="0.45">
      <c r="A13" s="60" t="s">
        <v>202</v>
      </c>
      <c r="C13" s="11">
        <v>0</v>
      </c>
      <c r="E13" s="11">
        <v>37890946236</v>
      </c>
      <c r="G13" s="11">
        <v>0</v>
      </c>
      <c r="I13" s="14">
        <f t="shared" si="0"/>
        <v>37890946236</v>
      </c>
      <c r="K13" s="133">
        <v>1.1728496981350688E-2</v>
      </c>
      <c r="M13" s="49">
        <v>0</v>
      </c>
      <c r="N13" s="33"/>
      <c r="O13" s="49">
        <v>97111882963</v>
      </c>
      <c r="P13" s="33"/>
      <c r="Q13" s="49">
        <v>0</v>
      </c>
      <c r="R13" s="33">
        <v>0</v>
      </c>
      <c r="S13" s="49">
        <f t="shared" si="1"/>
        <v>97111882963</v>
      </c>
      <c r="U13" s="133">
        <v>6.0155277867102843E-3</v>
      </c>
    </row>
    <row r="14" spans="1:21" x14ac:dyDescent="0.45">
      <c r="A14" s="37" t="s">
        <v>193</v>
      </c>
      <c r="C14" s="11">
        <v>0</v>
      </c>
      <c r="E14" s="11">
        <v>51928168331</v>
      </c>
      <c r="G14" s="11">
        <v>0</v>
      </c>
      <c r="I14" s="14">
        <f t="shared" si="0"/>
        <v>51928168331</v>
      </c>
      <c r="K14" s="133">
        <v>1.6073479973919433E-2</v>
      </c>
      <c r="M14" s="49">
        <v>0</v>
      </c>
      <c r="N14" s="33"/>
      <c r="O14" s="49">
        <v>74034242127</v>
      </c>
      <c r="P14" s="33"/>
      <c r="Q14" s="49">
        <v>0</v>
      </c>
      <c r="R14" s="33">
        <v>0</v>
      </c>
      <c r="S14" s="49">
        <f t="shared" si="1"/>
        <v>74034242127</v>
      </c>
      <c r="U14" s="133">
        <v>4.5859994379131505E-3</v>
      </c>
    </row>
    <row r="15" spans="1:21" x14ac:dyDescent="0.45">
      <c r="A15" s="60" t="s">
        <v>119</v>
      </c>
      <c r="C15" s="11">
        <v>0</v>
      </c>
      <c r="E15" s="11">
        <v>25894804650</v>
      </c>
      <c r="G15" s="11">
        <v>0</v>
      </c>
      <c r="I15" s="14">
        <f t="shared" si="0"/>
        <v>25894804650</v>
      </c>
      <c r="K15" s="133">
        <v>8.0152956930286453E-3</v>
      </c>
      <c r="M15" s="49">
        <v>0</v>
      </c>
      <c r="N15" s="33"/>
      <c r="O15" s="49">
        <v>52108484537</v>
      </c>
      <c r="P15" s="33"/>
      <c r="Q15" s="49">
        <v>0</v>
      </c>
      <c r="R15" s="33">
        <v>0</v>
      </c>
      <c r="S15" s="49">
        <f t="shared" si="1"/>
        <v>52108484537</v>
      </c>
      <c r="U15" s="133">
        <v>3.2278236925455989E-3</v>
      </c>
    </row>
    <row r="16" spans="1:21" x14ac:dyDescent="0.45">
      <c r="A16" s="37" t="s">
        <v>172</v>
      </c>
      <c r="C16" s="11">
        <v>0</v>
      </c>
      <c r="E16" s="11">
        <v>0</v>
      </c>
      <c r="G16" s="11">
        <v>0</v>
      </c>
      <c r="I16" s="14">
        <f t="shared" si="0"/>
        <v>0</v>
      </c>
      <c r="K16" s="133">
        <v>0</v>
      </c>
      <c r="M16" s="49">
        <v>0</v>
      </c>
      <c r="N16" s="33"/>
      <c r="O16" s="49">
        <v>0</v>
      </c>
      <c r="P16" s="33"/>
      <c r="Q16" s="49">
        <v>36700628323</v>
      </c>
      <c r="R16" s="33">
        <v>36700628323</v>
      </c>
      <c r="S16" s="49">
        <f t="shared" si="1"/>
        <v>36700628323</v>
      </c>
      <c r="U16" s="133">
        <v>2.2733947971212603E-3</v>
      </c>
    </row>
    <row r="17" spans="1:21" x14ac:dyDescent="0.45">
      <c r="A17" s="37" t="s">
        <v>179</v>
      </c>
      <c r="C17" s="11">
        <v>0</v>
      </c>
      <c r="E17" s="11">
        <v>14783238800</v>
      </c>
      <c r="G17" s="11">
        <v>0</v>
      </c>
      <c r="I17" s="14">
        <f t="shared" si="0"/>
        <v>14783238800</v>
      </c>
      <c r="K17" s="133">
        <v>4.5758997561178337E-3</v>
      </c>
      <c r="M17" s="49">
        <v>0</v>
      </c>
      <c r="N17" s="33"/>
      <c r="O17" s="49">
        <v>28607855400</v>
      </c>
      <c r="P17" s="33"/>
      <c r="Q17" s="49">
        <v>0</v>
      </c>
      <c r="R17" s="33">
        <v>0</v>
      </c>
      <c r="S17" s="49">
        <f t="shared" si="1"/>
        <v>28607855400</v>
      </c>
      <c r="U17" s="133">
        <v>1.7720936287730857E-3</v>
      </c>
    </row>
    <row r="18" spans="1:21" x14ac:dyDescent="0.45">
      <c r="A18" s="60" t="s">
        <v>111</v>
      </c>
      <c r="C18" s="11">
        <v>0</v>
      </c>
      <c r="E18" s="11">
        <v>16757229522</v>
      </c>
      <c r="G18" s="11">
        <v>0</v>
      </c>
      <c r="I18" s="14">
        <f t="shared" si="0"/>
        <v>16757229522</v>
      </c>
      <c r="K18" s="133">
        <v>5.1869149595912883E-3</v>
      </c>
      <c r="M18" s="49">
        <v>0</v>
      </c>
      <c r="N18" s="33"/>
      <c r="O18" s="49">
        <v>24868725288</v>
      </c>
      <c r="P18" s="33"/>
      <c r="Q18" s="49">
        <v>0</v>
      </c>
      <c r="R18" s="33">
        <v>0</v>
      </c>
      <c r="S18" s="49">
        <f t="shared" si="1"/>
        <v>24868725288</v>
      </c>
      <c r="U18" s="133">
        <v>1.5404758246426581E-3</v>
      </c>
    </row>
    <row r="19" spans="1:21" x14ac:dyDescent="0.45">
      <c r="A19" s="37" t="s">
        <v>203</v>
      </c>
      <c r="C19" s="11">
        <v>0</v>
      </c>
      <c r="E19" s="11">
        <v>23980001690</v>
      </c>
      <c r="G19" s="11">
        <v>0</v>
      </c>
      <c r="I19" s="14">
        <f t="shared" si="0"/>
        <v>23980001690</v>
      </c>
      <c r="K19" s="133">
        <v>7.4226010530910342E-3</v>
      </c>
      <c r="M19" s="49">
        <v>0</v>
      </c>
      <c r="N19" s="33"/>
      <c r="O19" s="49">
        <v>23980001690</v>
      </c>
      <c r="P19" s="33"/>
      <c r="Q19" s="49">
        <v>0</v>
      </c>
      <c r="R19" s="33">
        <v>0</v>
      </c>
      <c r="S19" s="49">
        <f t="shared" si="1"/>
        <v>23980001690</v>
      </c>
      <c r="U19" s="133">
        <v>1.4854244618705962E-3</v>
      </c>
    </row>
    <row r="20" spans="1:21" x14ac:dyDescent="0.45">
      <c r="A20" s="60" t="s">
        <v>120</v>
      </c>
      <c r="C20" s="11">
        <v>0</v>
      </c>
      <c r="E20" s="11">
        <v>8728593255</v>
      </c>
      <c r="G20" s="11">
        <v>0</v>
      </c>
      <c r="I20" s="14">
        <f t="shared" si="0"/>
        <v>8728593255</v>
      </c>
      <c r="K20" s="133">
        <v>2.7017873611570333E-3</v>
      </c>
      <c r="M20" s="49">
        <v>0</v>
      </c>
      <c r="N20" s="33"/>
      <c r="O20" s="49">
        <v>16860325777</v>
      </c>
      <c r="P20" s="33"/>
      <c r="Q20" s="49">
        <v>0</v>
      </c>
      <c r="R20" s="33">
        <v>0</v>
      </c>
      <c r="S20" s="49">
        <f t="shared" si="1"/>
        <v>16860325777</v>
      </c>
      <c r="U20" s="133">
        <v>1.04440110839138E-3</v>
      </c>
    </row>
    <row r="21" spans="1:21" x14ac:dyDescent="0.45">
      <c r="A21" s="37" t="s">
        <v>192</v>
      </c>
      <c r="C21" s="11">
        <v>0</v>
      </c>
      <c r="E21" s="11">
        <v>4480670700</v>
      </c>
      <c r="G21" s="11">
        <v>0</v>
      </c>
      <c r="I21" s="14">
        <f t="shared" si="0"/>
        <v>4480670700</v>
      </c>
      <c r="K21" s="133">
        <v>1.3869152924306631E-3</v>
      </c>
      <c r="M21" s="49">
        <v>0</v>
      </c>
      <c r="N21" s="33"/>
      <c r="O21" s="49">
        <v>4368560151</v>
      </c>
      <c r="P21" s="33"/>
      <c r="Q21" s="49">
        <v>0</v>
      </c>
      <c r="R21" s="33">
        <v>0</v>
      </c>
      <c r="S21" s="49">
        <f t="shared" si="1"/>
        <v>4368560151</v>
      </c>
      <c r="U21" s="133">
        <v>2.7060740842877335E-4</v>
      </c>
    </row>
    <row r="22" spans="1:21" ht="21" x14ac:dyDescent="0.45">
      <c r="A22" s="121" t="s">
        <v>158</v>
      </c>
      <c r="C22" s="36">
        <v>0</v>
      </c>
      <c r="E22" s="36">
        <f>SUM(E10:E21)</f>
        <v>373327082553</v>
      </c>
      <c r="G22" s="36">
        <f>SUM(G10:G21)</f>
        <v>134159775176</v>
      </c>
      <c r="I22" s="36">
        <f>SUM(I10:I21)</f>
        <v>507486857729</v>
      </c>
      <c r="K22" s="135">
        <f>SUM(K10:K21)</f>
        <v>0.15708391239104766</v>
      </c>
      <c r="M22" s="36">
        <f>SUM(M10:M21)</f>
        <v>0</v>
      </c>
      <c r="O22" s="36">
        <f>SUM(O10:O21)</f>
        <v>1048504932880</v>
      </c>
      <c r="Q22" s="36">
        <f>SUM(Q10:Q21)</f>
        <v>192270641040</v>
      </c>
      <c r="S22" s="36">
        <f>SUM(S10:S21)</f>
        <v>1240775573920</v>
      </c>
      <c r="U22" s="107">
        <v>7.68589766180411E-2</v>
      </c>
    </row>
  </sheetData>
  <sortState ref="A10:U21">
    <sortCondition descending="1" ref="S10:S21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U41"/>
  <sheetViews>
    <sheetView rightToLeft="1" view="pageBreakPreview" topLeftCell="A20" zoomScaleNormal="100" zoomScaleSheetLayoutView="100" workbookViewId="0">
      <selection activeCell="E44" sqref="E44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3.5703125" style="11" customWidth="1"/>
    <col min="10" max="10" width="0.85546875" style="11" customWidth="1"/>
    <col min="11" max="11" width="8.7109375" style="133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36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21" customHeight="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ht="21" customHeight="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5" spans="1:21" ht="21" customHeight="1" x14ac:dyDescent="0.45">
      <c r="A5" s="190" t="s">
        <v>153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</row>
    <row r="6" spans="1:21" ht="21" customHeight="1" x14ac:dyDescent="0.45">
      <c r="C6" s="180" t="s">
        <v>59</v>
      </c>
      <c r="D6" s="180"/>
      <c r="E6" s="180"/>
      <c r="F6" s="180"/>
      <c r="G6" s="180"/>
      <c r="H6" s="180"/>
      <c r="I6" s="180"/>
      <c r="J6" s="180"/>
      <c r="K6" s="180"/>
      <c r="M6" s="180" t="s">
        <v>200</v>
      </c>
      <c r="N6" s="180"/>
      <c r="O6" s="180"/>
      <c r="P6" s="180"/>
      <c r="Q6" s="180"/>
      <c r="R6" s="180"/>
      <c r="S6" s="180"/>
      <c r="T6" s="180"/>
      <c r="U6" s="180"/>
    </row>
    <row r="7" spans="1:21" ht="21" customHeight="1" x14ac:dyDescent="0.45">
      <c r="A7" s="179" t="s">
        <v>65</v>
      </c>
      <c r="C7" s="189" t="s">
        <v>66</v>
      </c>
      <c r="D7" s="70"/>
      <c r="E7" s="189" t="s">
        <v>62</v>
      </c>
      <c r="F7" s="70"/>
      <c r="G7" s="189" t="s">
        <v>63</v>
      </c>
      <c r="H7" s="70"/>
      <c r="I7" s="191" t="s">
        <v>13</v>
      </c>
      <c r="J7" s="191"/>
      <c r="K7" s="191"/>
      <c r="M7" s="189" t="s">
        <v>66</v>
      </c>
      <c r="N7" s="70"/>
      <c r="O7" s="189" t="s">
        <v>62</v>
      </c>
      <c r="P7" s="70"/>
      <c r="Q7" s="189" t="s">
        <v>63</v>
      </c>
      <c r="R7" s="70"/>
      <c r="S7" s="191" t="s">
        <v>13</v>
      </c>
      <c r="T7" s="191"/>
      <c r="U7" s="191"/>
    </row>
    <row r="8" spans="1:21" ht="63" x14ac:dyDescent="0.45">
      <c r="A8" s="180"/>
      <c r="C8" s="180"/>
      <c r="E8" s="180"/>
      <c r="G8" s="180"/>
      <c r="I8" s="8" t="s">
        <v>46</v>
      </c>
      <c r="J8" s="134"/>
      <c r="K8" s="102" t="s">
        <v>52</v>
      </c>
      <c r="M8" s="180"/>
      <c r="O8" s="180"/>
      <c r="Q8" s="180"/>
      <c r="S8" s="8" t="s">
        <v>46</v>
      </c>
      <c r="T8" s="134"/>
      <c r="U8" s="102" t="s">
        <v>52</v>
      </c>
    </row>
    <row r="9" spans="1:21" ht="21" customHeight="1" x14ac:dyDescent="0.45">
      <c r="A9" s="117"/>
      <c r="C9" s="14" t="s">
        <v>133</v>
      </c>
      <c r="E9" s="14" t="s">
        <v>133</v>
      </c>
      <c r="G9" s="14" t="s">
        <v>133</v>
      </c>
      <c r="I9" s="14" t="s">
        <v>133</v>
      </c>
      <c r="M9" s="14" t="s">
        <v>133</v>
      </c>
      <c r="O9" s="14" t="s">
        <v>133</v>
      </c>
      <c r="Q9" s="14" t="s">
        <v>133</v>
      </c>
      <c r="S9" s="14" t="s">
        <v>133</v>
      </c>
    </row>
    <row r="10" spans="1:21" ht="21" customHeight="1" x14ac:dyDescent="0.45">
      <c r="A10" s="37" t="s">
        <v>104</v>
      </c>
      <c r="C10" s="33">
        <v>64891933713</v>
      </c>
      <c r="D10" s="33"/>
      <c r="E10" s="33">
        <v>-37024379040</v>
      </c>
      <c r="F10" s="33"/>
      <c r="G10" s="33">
        <v>0</v>
      </c>
      <c r="H10" s="33"/>
      <c r="I10" s="33">
        <f>C10+E10+G10</f>
        <v>27867554673</v>
      </c>
      <c r="J10" s="33"/>
      <c r="K10" s="132">
        <v>8.6259268592604414E-3</v>
      </c>
      <c r="L10" s="33"/>
      <c r="M10" s="33">
        <v>648983397152</v>
      </c>
      <c r="N10" s="33"/>
      <c r="O10" s="33">
        <v>99575342269</v>
      </c>
      <c r="P10" s="33"/>
      <c r="Q10" s="33">
        <v>0</v>
      </c>
      <c r="R10" s="33"/>
      <c r="S10" s="33">
        <f t="shared" ref="S10:S34" si="0">M10+O10+Q10</f>
        <v>748558739421</v>
      </c>
      <c r="U10" s="138">
        <v>4.6368948470368966E-2</v>
      </c>
    </row>
    <row r="11" spans="1:21" ht="21" customHeight="1" x14ac:dyDescent="0.45">
      <c r="A11" s="60" t="s">
        <v>121</v>
      </c>
      <c r="C11" s="33">
        <v>81314630130</v>
      </c>
      <c r="D11" s="33"/>
      <c r="E11" s="33">
        <v>0</v>
      </c>
      <c r="F11" s="33"/>
      <c r="G11" s="33">
        <v>0</v>
      </c>
      <c r="H11" s="33"/>
      <c r="I11" s="33">
        <f t="shared" ref="I11:I34" si="1">C11+E11+G11</f>
        <v>81314630130</v>
      </c>
      <c r="J11" s="33"/>
      <c r="K11" s="132">
        <v>2.5169558661304915E-2</v>
      </c>
      <c r="L11" s="33"/>
      <c r="M11" s="33">
        <v>743411547880</v>
      </c>
      <c r="N11" s="33"/>
      <c r="O11" s="33">
        <v>-1631249999</v>
      </c>
      <c r="P11" s="33"/>
      <c r="Q11" s="33">
        <v>0</v>
      </c>
      <c r="R11" s="33"/>
      <c r="S11" s="33">
        <f t="shared" si="0"/>
        <v>741780297881</v>
      </c>
      <c r="U11" s="138">
        <v>4.594906264187569E-2</v>
      </c>
    </row>
    <row r="12" spans="1:21" ht="21" customHeight="1" x14ac:dyDescent="0.45">
      <c r="A12" s="60" t="s">
        <v>96</v>
      </c>
      <c r="C12" s="33">
        <v>65185596856</v>
      </c>
      <c r="D12" s="33"/>
      <c r="E12" s="33">
        <v>17136756819</v>
      </c>
      <c r="F12" s="33"/>
      <c r="G12" s="33">
        <v>0</v>
      </c>
      <c r="H12" s="33"/>
      <c r="I12" s="33">
        <f t="shared" si="1"/>
        <v>82322353675</v>
      </c>
      <c r="J12" s="33"/>
      <c r="K12" s="132">
        <v>0</v>
      </c>
      <c r="L12" s="33"/>
      <c r="M12" s="33">
        <v>674359027473</v>
      </c>
      <c r="N12" s="33"/>
      <c r="O12" s="33">
        <v>58717808654</v>
      </c>
      <c r="P12" s="33"/>
      <c r="Q12" s="33">
        <v>0</v>
      </c>
      <c r="R12" s="33"/>
      <c r="S12" s="33">
        <f t="shared" si="0"/>
        <v>733076836127</v>
      </c>
      <c r="U12" s="138">
        <v>4.5409932780273631E-2</v>
      </c>
    </row>
    <row r="13" spans="1:21" ht="21" customHeight="1" x14ac:dyDescent="0.45">
      <c r="A13" s="60" t="s">
        <v>114</v>
      </c>
      <c r="C13" s="33">
        <v>40131875335</v>
      </c>
      <c r="D13" s="33"/>
      <c r="E13" s="33">
        <v>46204112846</v>
      </c>
      <c r="F13" s="33"/>
      <c r="G13" s="33">
        <v>0</v>
      </c>
      <c r="H13" s="33"/>
      <c r="I13" s="33">
        <f t="shared" si="1"/>
        <v>86335988181</v>
      </c>
      <c r="J13" s="33"/>
      <c r="K13" s="132">
        <v>0</v>
      </c>
      <c r="L13" s="33"/>
      <c r="M13" s="33">
        <v>399934369807</v>
      </c>
      <c r="N13" s="33"/>
      <c r="O13" s="33">
        <v>197372536625</v>
      </c>
      <c r="P13" s="33"/>
      <c r="Q13" s="33">
        <v>0</v>
      </c>
      <c r="R13" s="33"/>
      <c r="S13" s="33">
        <f t="shared" si="0"/>
        <v>597306906432</v>
      </c>
      <c r="U13" s="138">
        <v>3.6999759279764427E-2</v>
      </c>
    </row>
    <row r="14" spans="1:21" ht="21" customHeight="1" x14ac:dyDescent="0.45">
      <c r="A14" s="37" t="s">
        <v>175</v>
      </c>
      <c r="C14" s="33">
        <v>134465753400</v>
      </c>
      <c r="D14" s="33"/>
      <c r="E14" s="33">
        <v>0</v>
      </c>
      <c r="F14" s="33"/>
      <c r="G14" s="33">
        <v>0</v>
      </c>
      <c r="H14" s="33"/>
      <c r="I14" s="33">
        <f t="shared" si="1"/>
        <v>134465753400</v>
      </c>
      <c r="J14" s="33"/>
      <c r="K14" s="132">
        <v>4.1621583505047674E-2</v>
      </c>
      <c r="L14" s="33"/>
      <c r="M14" s="33">
        <v>566087671129</v>
      </c>
      <c r="N14" s="33"/>
      <c r="O14" s="33">
        <v>0</v>
      </c>
      <c r="P14" s="33"/>
      <c r="Q14" s="33">
        <v>0</v>
      </c>
      <c r="R14" s="33"/>
      <c r="S14" s="33">
        <f t="shared" si="0"/>
        <v>566087671129</v>
      </c>
      <c r="U14" s="138">
        <v>3.5065905546163192E-2</v>
      </c>
    </row>
    <row r="15" spans="1:21" ht="21" customHeight="1" x14ac:dyDescent="0.45">
      <c r="A15" s="37" t="s">
        <v>174</v>
      </c>
      <c r="C15" s="33">
        <v>134465753400</v>
      </c>
      <c r="D15" s="33"/>
      <c r="E15" s="33">
        <v>0</v>
      </c>
      <c r="F15" s="33"/>
      <c r="G15" s="33">
        <v>0</v>
      </c>
      <c r="H15" s="33"/>
      <c r="I15" s="33">
        <f t="shared" si="1"/>
        <v>134465753400</v>
      </c>
      <c r="J15" s="33"/>
      <c r="K15" s="132">
        <v>4.1621583505047674E-2</v>
      </c>
      <c r="L15" s="33"/>
      <c r="M15" s="33">
        <v>564756164280</v>
      </c>
      <c r="N15" s="33"/>
      <c r="O15" s="33">
        <v>0</v>
      </c>
      <c r="P15" s="33"/>
      <c r="Q15" s="33">
        <v>0</v>
      </c>
      <c r="R15" s="33"/>
      <c r="S15" s="33">
        <f t="shared" si="0"/>
        <v>564756164280</v>
      </c>
      <c r="U15" s="138">
        <v>3.4983426284058823E-2</v>
      </c>
    </row>
    <row r="16" spans="1:21" ht="21" customHeight="1" x14ac:dyDescent="0.45">
      <c r="A16" s="60" t="s">
        <v>103</v>
      </c>
      <c r="C16" s="33">
        <v>29929445154</v>
      </c>
      <c r="D16" s="33"/>
      <c r="E16" s="33">
        <v>66902792727</v>
      </c>
      <c r="F16" s="33"/>
      <c r="G16" s="33">
        <v>151210023</v>
      </c>
      <c r="H16" s="33"/>
      <c r="I16" s="33">
        <f t="shared" si="1"/>
        <v>96983447904</v>
      </c>
      <c r="J16" s="33"/>
      <c r="K16" s="132">
        <v>3.0019574304067945E-2</v>
      </c>
      <c r="L16" s="33"/>
      <c r="M16" s="33">
        <v>299409858130</v>
      </c>
      <c r="N16" s="33"/>
      <c r="O16" s="33">
        <v>228592475520</v>
      </c>
      <c r="P16" s="33"/>
      <c r="Q16" s="33">
        <v>151210023</v>
      </c>
      <c r="R16" s="33"/>
      <c r="S16" s="33">
        <f t="shared" si="0"/>
        <v>528153543673</v>
      </c>
      <c r="U16" s="138">
        <v>3.2716102506476281E-2</v>
      </c>
    </row>
    <row r="17" spans="1:21" ht="21" customHeight="1" x14ac:dyDescent="0.45">
      <c r="A17" s="60" t="s">
        <v>122</v>
      </c>
      <c r="C17" s="33">
        <v>51454487520</v>
      </c>
      <c r="D17" s="33"/>
      <c r="E17" s="33">
        <v>-198387967854</v>
      </c>
      <c r="F17" s="33"/>
      <c r="G17" s="33">
        <v>0</v>
      </c>
      <c r="H17" s="33"/>
      <c r="I17" s="33">
        <f t="shared" si="1"/>
        <v>-146933480334</v>
      </c>
      <c r="J17" s="33"/>
      <c r="K17" s="132">
        <v>-4.5480756004962535E-2</v>
      </c>
      <c r="L17" s="33"/>
      <c r="M17" s="33">
        <v>400931353619</v>
      </c>
      <c r="N17" s="33"/>
      <c r="O17" s="33">
        <v>34743837160</v>
      </c>
      <c r="P17" s="33"/>
      <c r="Q17" s="33">
        <v>1864205080</v>
      </c>
      <c r="R17" s="33"/>
      <c r="S17" s="33">
        <f t="shared" si="0"/>
        <v>437539395859</v>
      </c>
      <c r="U17" s="138">
        <v>2.7103072386857732E-2</v>
      </c>
    </row>
    <row r="18" spans="1:21" ht="21" customHeight="1" x14ac:dyDescent="0.45">
      <c r="A18" s="37" t="s">
        <v>91</v>
      </c>
      <c r="C18" s="33">
        <v>40537446600</v>
      </c>
      <c r="D18" s="33"/>
      <c r="E18" s="33">
        <v>0</v>
      </c>
      <c r="F18" s="33"/>
      <c r="G18" s="33">
        <v>0</v>
      </c>
      <c r="H18" s="33"/>
      <c r="I18" s="33">
        <f t="shared" si="1"/>
        <v>40537446600</v>
      </c>
      <c r="J18" s="33"/>
      <c r="K18" s="132">
        <v>1.2547676089124646E-2</v>
      </c>
      <c r="L18" s="33"/>
      <c r="M18" s="33">
        <v>405596795710</v>
      </c>
      <c r="N18" s="33"/>
      <c r="O18" s="33">
        <v>-543749999</v>
      </c>
      <c r="P18" s="33"/>
      <c r="Q18" s="33">
        <v>0</v>
      </c>
      <c r="R18" s="33"/>
      <c r="S18" s="33">
        <f t="shared" si="0"/>
        <v>405053045711</v>
      </c>
      <c r="U18" s="138">
        <v>2.5090728108881469E-2</v>
      </c>
    </row>
    <row r="19" spans="1:21" ht="21" customHeight="1" x14ac:dyDescent="0.45">
      <c r="A19" s="60" t="s">
        <v>94</v>
      </c>
      <c r="C19" s="33">
        <v>39520553445</v>
      </c>
      <c r="D19" s="33"/>
      <c r="E19" s="33">
        <v>0</v>
      </c>
      <c r="F19" s="33"/>
      <c r="G19" s="33">
        <v>0</v>
      </c>
      <c r="H19" s="33"/>
      <c r="I19" s="33">
        <f t="shared" si="1"/>
        <v>39520553445</v>
      </c>
      <c r="J19" s="33"/>
      <c r="K19" s="132">
        <v>1.2232914134527633E-2</v>
      </c>
      <c r="L19" s="33"/>
      <c r="M19" s="33">
        <v>395517738387</v>
      </c>
      <c r="N19" s="33"/>
      <c r="O19" s="33">
        <v>-543739487</v>
      </c>
      <c r="P19" s="33"/>
      <c r="Q19" s="33">
        <v>0</v>
      </c>
      <c r="R19" s="33"/>
      <c r="S19" s="33">
        <f t="shared" si="0"/>
        <v>394973998900</v>
      </c>
      <c r="U19" s="138">
        <v>2.4466388591355845E-2</v>
      </c>
    </row>
    <row r="20" spans="1:21" ht="21" customHeight="1" x14ac:dyDescent="0.45">
      <c r="A20" s="60" t="s">
        <v>127</v>
      </c>
      <c r="C20" s="33">
        <v>50127888020</v>
      </c>
      <c r="D20" s="33"/>
      <c r="E20" s="33">
        <v>0</v>
      </c>
      <c r="F20" s="33"/>
      <c r="G20" s="33">
        <v>0</v>
      </c>
      <c r="H20" s="33"/>
      <c r="I20" s="33">
        <f t="shared" si="1"/>
        <v>50127888020</v>
      </c>
      <c r="J20" s="33"/>
      <c r="K20" s="132">
        <v>1.551623386922628E-2</v>
      </c>
      <c r="L20" s="33"/>
      <c r="M20" s="33">
        <v>370974951712</v>
      </c>
      <c r="N20" s="33"/>
      <c r="O20" s="33">
        <v>-1087499999</v>
      </c>
      <c r="P20" s="33"/>
      <c r="Q20" s="33">
        <v>0</v>
      </c>
      <c r="R20" s="33"/>
      <c r="S20" s="33">
        <f t="shared" si="0"/>
        <v>369887451713</v>
      </c>
      <c r="U20" s="138">
        <v>2.2912419941262696E-2</v>
      </c>
    </row>
    <row r="21" spans="1:21" ht="21" customHeight="1" x14ac:dyDescent="0.45">
      <c r="A21" s="37" t="s">
        <v>173</v>
      </c>
      <c r="C21" s="33">
        <v>75144366720</v>
      </c>
      <c r="D21" s="33"/>
      <c r="E21" s="33">
        <v>83090794800</v>
      </c>
      <c r="F21" s="33"/>
      <c r="G21" s="33">
        <v>0</v>
      </c>
      <c r="H21" s="33"/>
      <c r="I21" s="33">
        <f t="shared" si="1"/>
        <v>158235161520</v>
      </c>
      <c r="J21" s="33"/>
      <c r="K21" s="132">
        <v>4.8978998905749534E-2</v>
      </c>
      <c r="L21" s="33"/>
      <c r="M21" s="33">
        <v>342247879647</v>
      </c>
      <c r="N21" s="33"/>
      <c r="O21" s="33">
        <v>-1689214033</v>
      </c>
      <c r="P21" s="33"/>
      <c r="Q21" s="33">
        <v>1870686034</v>
      </c>
      <c r="R21" s="33"/>
      <c r="S21" s="33">
        <f t="shared" si="0"/>
        <v>342429351648</v>
      </c>
      <c r="U21" s="138">
        <v>2.1211547103958003E-2</v>
      </c>
    </row>
    <row r="22" spans="1:21" ht="21" customHeight="1" x14ac:dyDescent="0.45">
      <c r="A22" s="60" t="s">
        <v>34</v>
      </c>
      <c r="C22" s="33">
        <v>0</v>
      </c>
      <c r="D22" s="33"/>
      <c r="E22" s="33">
        <v>0</v>
      </c>
      <c r="F22" s="33"/>
      <c r="G22" s="33">
        <v>0</v>
      </c>
      <c r="H22" s="33"/>
      <c r="I22" s="33">
        <f t="shared" si="1"/>
        <v>0</v>
      </c>
      <c r="J22" s="33"/>
      <c r="K22" s="132">
        <v>0</v>
      </c>
      <c r="L22" s="33"/>
      <c r="M22" s="33">
        <v>156899942683</v>
      </c>
      <c r="N22" s="33"/>
      <c r="O22" s="33">
        <v>0</v>
      </c>
      <c r="P22" s="33"/>
      <c r="Q22" s="33">
        <v>74623166100</v>
      </c>
      <c r="R22" s="33"/>
      <c r="S22" s="33">
        <f t="shared" si="0"/>
        <v>231523108783</v>
      </c>
      <c r="U22" s="138">
        <v>1.4341537324328489E-2</v>
      </c>
    </row>
    <row r="23" spans="1:21" ht="21" customHeight="1" x14ac:dyDescent="0.45">
      <c r="A23" s="60" t="s">
        <v>29</v>
      </c>
      <c r="C23" s="33">
        <v>0</v>
      </c>
      <c r="D23" s="33"/>
      <c r="E23" s="33">
        <v>0</v>
      </c>
      <c r="F23" s="33"/>
      <c r="G23" s="33">
        <v>0</v>
      </c>
      <c r="H23" s="33"/>
      <c r="I23" s="33">
        <f t="shared" si="1"/>
        <v>0</v>
      </c>
      <c r="J23" s="33"/>
      <c r="K23" s="132">
        <v>0</v>
      </c>
      <c r="L23" s="33"/>
      <c r="M23" s="33">
        <v>174365525181</v>
      </c>
      <c r="N23" s="33"/>
      <c r="O23" s="33">
        <v>0</v>
      </c>
      <c r="P23" s="33"/>
      <c r="Q23" s="33">
        <v>231875000</v>
      </c>
      <c r="R23" s="33"/>
      <c r="S23" s="33">
        <f t="shared" si="0"/>
        <v>174597400181</v>
      </c>
      <c r="U23" s="138">
        <v>1.0815314050458144E-2</v>
      </c>
    </row>
    <row r="24" spans="1:21" ht="21" customHeight="1" x14ac:dyDescent="0.45">
      <c r="A24" s="60" t="s">
        <v>105</v>
      </c>
      <c r="C24" s="33">
        <v>9744348949</v>
      </c>
      <c r="D24" s="33"/>
      <c r="E24" s="33">
        <v>21812596948</v>
      </c>
      <c r="F24" s="33"/>
      <c r="G24" s="33">
        <v>0</v>
      </c>
      <c r="H24" s="33"/>
      <c r="I24" s="33">
        <f t="shared" si="1"/>
        <v>31556945897</v>
      </c>
      <c r="J24" s="33"/>
      <c r="K24" s="132">
        <v>9.7679150683750021E-3</v>
      </c>
      <c r="L24" s="33"/>
      <c r="M24" s="33">
        <v>97453108910</v>
      </c>
      <c r="N24" s="33"/>
      <c r="O24" s="33">
        <v>74438319985</v>
      </c>
      <c r="P24" s="33"/>
      <c r="Q24" s="33">
        <v>0</v>
      </c>
      <c r="R24" s="33"/>
      <c r="S24" s="33">
        <f t="shared" si="0"/>
        <v>171891428895</v>
      </c>
      <c r="U24" s="138">
        <v>1.0647694548453688E-2</v>
      </c>
    </row>
    <row r="25" spans="1:21" ht="21" customHeight="1" x14ac:dyDescent="0.45">
      <c r="A25" s="37" t="s">
        <v>35</v>
      </c>
      <c r="C25" s="33">
        <v>11874509310</v>
      </c>
      <c r="D25" s="33"/>
      <c r="E25" s="33">
        <v>0</v>
      </c>
      <c r="F25" s="33"/>
      <c r="G25" s="33">
        <v>0</v>
      </c>
      <c r="H25" s="33"/>
      <c r="I25" s="33">
        <f t="shared" si="1"/>
        <v>11874509310</v>
      </c>
      <c r="J25" s="33"/>
      <c r="K25" s="132">
        <v>3.6755520891435475E-3</v>
      </c>
      <c r="L25" s="33"/>
      <c r="M25" s="33">
        <v>143651590462</v>
      </c>
      <c r="N25" s="33"/>
      <c r="O25" s="33">
        <v>-181249999</v>
      </c>
      <c r="P25" s="33"/>
      <c r="Q25" s="33">
        <v>0</v>
      </c>
      <c r="R25" s="33"/>
      <c r="S25" s="33">
        <f t="shared" si="0"/>
        <v>143470340463</v>
      </c>
      <c r="U25" s="138">
        <v>8.8871700691128264E-3</v>
      </c>
    </row>
    <row r="26" spans="1:21" ht="21" customHeight="1" x14ac:dyDescent="0.45">
      <c r="A26" s="60" t="s">
        <v>31</v>
      </c>
      <c r="C26" s="33">
        <v>10683649136</v>
      </c>
      <c r="D26" s="33"/>
      <c r="E26" s="33">
        <v>937309761</v>
      </c>
      <c r="F26" s="33"/>
      <c r="G26" s="33">
        <v>0</v>
      </c>
      <c r="H26" s="33"/>
      <c r="I26" s="33">
        <f>C26+E26+G26</f>
        <v>11620958897</v>
      </c>
      <c r="J26" s="33"/>
      <c r="K26" s="132">
        <v>3.5970698777210899E-3</v>
      </c>
      <c r="L26" s="33"/>
      <c r="M26" s="33">
        <v>102026635450</v>
      </c>
      <c r="N26" s="33"/>
      <c r="O26" s="33">
        <v>9497176197</v>
      </c>
      <c r="P26" s="33"/>
      <c r="Q26" s="33">
        <v>0</v>
      </c>
      <c r="R26" s="33"/>
      <c r="S26" s="33">
        <f t="shared" si="0"/>
        <v>111523811647</v>
      </c>
      <c r="U26" s="138">
        <v>6.9082646466445139E-3</v>
      </c>
    </row>
    <row r="27" spans="1:21" ht="21" customHeight="1" x14ac:dyDescent="0.45">
      <c r="A27" s="60" t="s">
        <v>95</v>
      </c>
      <c r="C27" s="33">
        <v>0</v>
      </c>
      <c r="D27" s="33"/>
      <c r="E27" s="33">
        <v>0</v>
      </c>
      <c r="F27" s="33"/>
      <c r="G27" s="33">
        <v>0</v>
      </c>
      <c r="H27" s="33"/>
      <c r="I27" s="33">
        <f t="shared" si="1"/>
        <v>0</v>
      </c>
      <c r="J27" s="33"/>
      <c r="K27" s="132">
        <v>0</v>
      </c>
      <c r="L27" s="33"/>
      <c r="M27" s="33">
        <v>22643324384</v>
      </c>
      <c r="N27" s="33"/>
      <c r="O27" s="33">
        <v>0</v>
      </c>
      <c r="P27" s="33"/>
      <c r="Q27" s="33">
        <v>65577651640</v>
      </c>
      <c r="R27" s="33"/>
      <c r="S27" s="33">
        <f t="shared" si="0"/>
        <v>88220976024</v>
      </c>
      <c r="U27" s="138">
        <v>5.4647867639974696E-3</v>
      </c>
    </row>
    <row r="28" spans="1:21" ht="21" customHeight="1" x14ac:dyDescent="0.45">
      <c r="A28" s="60" t="s">
        <v>113</v>
      </c>
      <c r="C28" s="33">
        <v>0</v>
      </c>
      <c r="D28" s="33"/>
      <c r="E28" s="33">
        <v>0</v>
      </c>
      <c r="F28" s="33"/>
      <c r="G28" s="33">
        <v>0</v>
      </c>
      <c r="H28" s="33"/>
      <c r="I28" s="33">
        <f t="shared" si="1"/>
        <v>0</v>
      </c>
      <c r="J28" s="33"/>
      <c r="K28" s="132">
        <v>0</v>
      </c>
      <c r="L28" s="33"/>
      <c r="M28" s="33">
        <v>46415055412</v>
      </c>
      <c r="N28" s="33"/>
      <c r="O28" s="33">
        <v>0</v>
      </c>
      <c r="P28" s="33"/>
      <c r="Q28" s="33">
        <v>16675010928</v>
      </c>
      <c r="R28" s="33"/>
      <c r="S28" s="33">
        <f t="shared" si="0"/>
        <v>63090066340</v>
      </c>
      <c r="U28" s="138">
        <v>3.9080701100015101E-3</v>
      </c>
    </row>
    <row r="29" spans="1:21" ht="21" customHeight="1" x14ac:dyDescent="0.45">
      <c r="A29" s="60" t="s">
        <v>112</v>
      </c>
      <c r="C29" s="33">
        <v>0</v>
      </c>
      <c r="D29" s="33"/>
      <c r="E29" s="33">
        <v>0</v>
      </c>
      <c r="F29" s="33"/>
      <c r="G29" s="33">
        <v>0</v>
      </c>
      <c r="H29" s="33"/>
      <c r="I29" s="33">
        <f t="shared" si="1"/>
        <v>0</v>
      </c>
      <c r="J29" s="33"/>
      <c r="K29" s="132">
        <v>0</v>
      </c>
      <c r="L29" s="33"/>
      <c r="M29" s="33">
        <v>11290528897</v>
      </c>
      <c r="N29" s="33"/>
      <c r="O29" s="33">
        <v>0</v>
      </c>
      <c r="P29" s="33"/>
      <c r="Q29" s="33">
        <v>38714798700</v>
      </c>
      <c r="R29" s="33"/>
      <c r="S29" s="33">
        <f t="shared" si="0"/>
        <v>50005327597</v>
      </c>
      <c r="U29" s="138">
        <v>3.0975451043196568E-3</v>
      </c>
    </row>
    <row r="30" spans="1:21" ht="21" customHeight="1" x14ac:dyDescent="0.45">
      <c r="A30" s="60" t="s">
        <v>205</v>
      </c>
      <c r="C30" s="33">
        <v>43720709260</v>
      </c>
      <c r="D30" s="33"/>
      <c r="E30" s="33">
        <v>0</v>
      </c>
      <c r="F30" s="33"/>
      <c r="G30" s="33">
        <v>-180000000</v>
      </c>
      <c r="H30" s="33"/>
      <c r="I30" s="33">
        <f t="shared" si="1"/>
        <v>43540709260</v>
      </c>
      <c r="J30" s="33"/>
      <c r="K30" s="132">
        <v>1.3477284888615309E-2</v>
      </c>
      <c r="L30" s="33"/>
      <c r="M30" s="33">
        <v>43720709260</v>
      </c>
      <c r="N30" s="33"/>
      <c r="O30" s="33">
        <v>0</v>
      </c>
      <c r="P30" s="33"/>
      <c r="Q30" s="33">
        <v>-180000000</v>
      </c>
      <c r="R30" s="33"/>
      <c r="S30" s="33">
        <f t="shared" si="0"/>
        <v>43540709260</v>
      </c>
      <c r="U30" s="138">
        <v>2.6970988350251269E-3</v>
      </c>
    </row>
    <row r="31" spans="1:21" ht="21" customHeight="1" x14ac:dyDescent="0.45">
      <c r="A31" s="60" t="s">
        <v>204</v>
      </c>
      <c r="C31" s="33">
        <v>20890860423</v>
      </c>
      <c r="D31" s="33"/>
      <c r="E31" s="33">
        <v>0</v>
      </c>
      <c r="F31" s="33"/>
      <c r="G31" s="33">
        <v>-180000000</v>
      </c>
      <c r="H31" s="33"/>
      <c r="I31" s="33">
        <f t="shared" si="1"/>
        <v>20710860423</v>
      </c>
      <c r="J31" s="33"/>
      <c r="K31" s="132">
        <v>6.410694059720945E-3</v>
      </c>
      <c r="L31" s="33"/>
      <c r="M31" s="33">
        <v>20890860423</v>
      </c>
      <c r="N31" s="33"/>
      <c r="O31" s="33">
        <v>0</v>
      </c>
      <c r="P31" s="33"/>
      <c r="Q31" s="33">
        <v>-180000000</v>
      </c>
      <c r="R31" s="33"/>
      <c r="S31" s="33">
        <f t="shared" si="0"/>
        <v>20710860423</v>
      </c>
      <c r="U31" s="138">
        <v>1.2829197885978881E-3</v>
      </c>
    </row>
    <row r="32" spans="1:21" ht="21" customHeight="1" x14ac:dyDescent="0.45">
      <c r="A32" s="60" t="s">
        <v>28</v>
      </c>
      <c r="C32" s="33">
        <v>0</v>
      </c>
      <c r="D32" s="33"/>
      <c r="E32" s="33">
        <v>0</v>
      </c>
      <c r="F32" s="33"/>
      <c r="G32" s="33">
        <v>0</v>
      </c>
      <c r="H32" s="33"/>
      <c r="I32" s="33">
        <f t="shared" si="1"/>
        <v>0</v>
      </c>
      <c r="J32" s="33"/>
      <c r="K32" s="132">
        <v>0</v>
      </c>
      <c r="L32" s="33"/>
      <c r="M32" s="33">
        <v>0</v>
      </c>
      <c r="N32" s="33"/>
      <c r="O32" s="33">
        <v>0</v>
      </c>
      <c r="P32" s="33"/>
      <c r="Q32" s="33">
        <v>6467979319</v>
      </c>
      <c r="R32" s="33"/>
      <c r="S32" s="33">
        <f t="shared" si="0"/>
        <v>6467979319</v>
      </c>
      <c r="U32" s="138">
        <v>4.0065446297788478E-4</v>
      </c>
    </row>
    <row r="33" spans="1:21" ht="21" customHeight="1" x14ac:dyDescent="0.45">
      <c r="A33" s="37" t="s">
        <v>183</v>
      </c>
      <c r="C33" s="33">
        <v>106524742729</v>
      </c>
      <c r="D33" s="33"/>
      <c r="E33" s="33">
        <v>186815977627</v>
      </c>
      <c r="F33" s="33"/>
      <c r="G33" s="33">
        <v>0</v>
      </c>
      <c r="H33" s="33"/>
      <c r="I33" s="33">
        <f t="shared" si="1"/>
        <v>293340720356</v>
      </c>
      <c r="J33" s="33"/>
      <c r="K33" s="132">
        <v>9.0798623285206631E-2</v>
      </c>
      <c r="L33" s="33"/>
      <c r="M33" s="33">
        <v>293695036344</v>
      </c>
      <c r="N33" s="33"/>
      <c r="O33" s="33">
        <v>-230878152614</v>
      </c>
      <c r="P33" s="33"/>
      <c r="Q33" s="33">
        <v>-65613350581</v>
      </c>
      <c r="R33" s="33"/>
      <c r="S33" s="33">
        <f t="shared" si="0"/>
        <v>-2796466851</v>
      </c>
      <c r="U33" s="138">
        <v>-1.7322518659445662E-4</v>
      </c>
    </row>
    <row r="34" spans="1:21" ht="21" customHeight="1" x14ac:dyDescent="0.45">
      <c r="A34" s="85" t="s">
        <v>182</v>
      </c>
      <c r="C34" s="33">
        <v>69988743933</v>
      </c>
      <c r="D34" s="33"/>
      <c r="E34" s="33">
        <v>-181395872380</v>
      </c>
      <c r="F34" s="33"/>
      <c r="G34" s="33">
        <v>0</v>
      </c>
      <c r="H34" s="33"/>
      <c r="I34" s="33">
        <f t="shared" si="1"/>
        <v>-111407128447</v>
      </c>
      <c r="J34" s="33"/>
      <c r="K34" s="132">
        <v>-3.4484178926367307E-2</v>
      </c>
      <c r="L34" s="33"/>
      <c r="M34" s="33">
        <v>139805955315</v>
      </c>
      <c r="N34" s="33"/>
      <c r="O34" s="33">
        <v>-181563964235</v>
      </c>
      <c r="P34" s="33"/>
      <c r="Q34" s="33">
        <v>0</v>
      </c>
      <c r="R34" s="33"/>
      <c r="S34" s="33">
        <f t="shared" si="0"/>
        <v>-41758008920</v>
      </c>
      <c r="U34" s="138">
        <v>-2.5866707071436636E-3</v>
      </c>
    </row>
    <row r="35" spans="1:21" ht="21" customHeight="1" x14ac:dyDescent="0.45">
      <c r="A35" s="177" t="s">
        <v>158</v>
      </c>
      <c r="C35" s="81">
        <f>SUM(C10:C34)</f>
        <v>1080597294033</v>
      </c>
      <c r="D35" s="33"/>
      <c r="E35" s="81">
        <f>SUM(E10:E34)</f>
        <v>6092122254</v>
      </c>
      <c r="F35" s="33"/>
      <c r="G35" s="81">
        <f>SUM(G10:G34)</f>
        <v>-208789977</v>
      </c>
      <c r="H35" s="33"/>
      <c r="I35" s="81">
        <f>SUM(I10:I34)</f>
        <v>1086480626310</v>
      </c>
      <c r="J35" s="33"/>
      <c r="K35" s="107">
        <v>0.28409625417080947</v>
      </c>
      <c r="L35" s="33"/>
      <c r="M35" s="81">
        <f>SUM(M10:M34)</f>
        <v>7065069027647</v>
      </c>
      <c r="N35" s="33"/>
      <c r="O35" s="81">
        <f>SUM(O10:O34)</f>
        <v>284818676045</v>
      </c>
      <c r="P35" s="33"/>
      <c r="Q35" s="81">
        <f>SUM(Q10:Q34)</f>
        <v>140203232243</v>
      </c>
      <c r="R35" s="33"/>
      <c r="S35" s="81">
        <f>SUM(S10:S34)</f>
        <v>7490090935935</v>
      </c>
      <c r="U35" s="107">
        <v>0.4639684534514758</v>
      </c>
    </row>
    <row r="40" spans="1:21" ht="21" customHeight="1" x14ac:dyDescent="0.45">
      <c r="Q40" s="146"/>
    </row>
    <row r="41" spans="1:21" ht="21" customHeight="1" x14ac:dyDescent="0.45">
      <c r="E41" s="139"/>
      <c r="Q41" s="139"/>
    </row>
  </sheetData>
  <sortState ref="A10:U34">
    <sortCondition descending="1" ref="S10:S34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10"/>
  <sheetViews>
    <sheetView rightToLeft="1" view="pageBreakPreview" zoomScale="145" zoomScaleNormal="85" zoomScaleSheetLayoutView="145" workbookViewId="0">
      <selection activeCell="G17" sqref="G17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</row>
    <row r="2" spans="1:13" ht="2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</row>
    <row r="3" spans="1:13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</row>
    <row r="5" spans="1:13" ht="21" x14ac:dyDescent="0.45">
      <c r="A5" s="190" t="s">
        <v>157</v>
      </c>
      <c r="B5" s="190"/>
      <c r="C5" s="190"/>
      <c r="D5" s="190"/>
      <c r="E5" s="190"/>
      <c r="F5" s="190"/>
      <c r="G5" s="190"/>
      <c r="H5" s="190"/>
      <c r="I5" s="190"/>
    </row>
    <row r="6" spans="1:13" ht="21" x14ac:dyDescent="0.45">
      <c r="C6" s="180" t="s">
        <v>59</v>
      </c>
      <c r="D6" s="180"/>
      <c r="E6" s="180"/>
      <c r="G6" s="180" t="s">
        <v>200</v>
      </c>
      <c r="H6" s="180"/>
      <c r="I6" s="180"/>
    </row>
    <row r="7" spans="1:13" ht="42" x14ac:dyDescent="0.45">
      <c r="A7" s="29" t="s">
        <v>72</v>
      </c>
      <c r="C7" s="8" t="s">
        <v>73</v>
      </c>
      <c r="D7" s="12"/>
      <c r="E7" s="8" t="s">
        <v>52</v>
      </c>
      <c r="G7" s="8" t="s">
        <v>73</v>
      </c>
      <c r="H7" s="12"/>
      <c r="I7" s="31" t="s">
        <v>52</v>
      </c>
    </row>
    <row r="8" spans="1:13" ht="21" x14ac:dyDescent="0.45">
      <c r="A8" s="20"/>
      <c r="C8" s="14" t="s">
        <v>133</v>
      </c>
      <c r="D8" s="27"/>
      <c r="E8" s="48"/>
      <c r="G8" s="14" t="s">
        <v>133</v>
      </c>
      <c r="H8" s="27"/>
      <c r="I8" s="48"/>
    </row>
    <row r="9" spans="1:13" x14ac:dyDescent="0.45">
      <c r="A9" s="150" t="s">
        <v>134</v>
      </c>
      <c r="C9" s="32">
        <v>1454649817667</v>
      </c>
      <c r="D9" s="32"/>
      <c r="E9" s="89">
        <v>0.45026207287534831</v>
      </c>
      <c r="F9" s="32"/>
      <c r="G9" s="32">
        <v>6560077875926</v>
      </c>
      <c r="H9" s="32"/>
      <c r="I9" s="89">
        <v>0.406359443783533</v>
      </c>
      <c r="K9" s="13"/>
      <c r="L9" s="13"/>
      <c r="M9" s="13"/>
    </row>
    <row r="10" spans="1:13" s="45" customFormat="1" ht="21" x14ac:dyDescent="0.55000000000000004">
      <c r="A10" s="35" t="s">
        <v>158</v>
      </c>
      <c r="C10" s="84">
        <f>SUM(C9)</f>
        <v>1454649817667</v>
      </c>
      <c r="D10" s="58"/>
      <c r="E10" s="149">
        <v>0.45026207287534831</v>
      </c>
      <c r="F10" s="58"/>
      <c r="G10" s="84">
        <v>6560077875926</v>
      </c>
      <c r="H10" s="58"/>
      <c r="I10" s="149">
        <v>0.406359443783533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W18"/>
  <sheetViews>
    <sheetView rightToLeft="1" view="pageBreakPreview" zoomScaleNormal="100" zoomScaleSheetLayoutView="100" workbookViewId="0">
      <selection activeCell="M18" sqref="M18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3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9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3" ht="2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3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5" spans="1:23" ht="21" x14ac:dyDescent="0.45">
      <c r="A5" s="190" t="s">
        <v>218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3" ht="21" x14ac:dyDescent="0.45">
      <c r="C6" s="180" t="s">
        <v>59</v>
      </c>
      <c r="D6" s="180"/>
      <c r="E6" s="180"/>
      <c r="F6" s="180"/>
      <c r="G6" s="180"/>
      <c r="H6" s="180"/>
      <c r="I6" s="180"/>
      <c r="J6" s="180"/>
      <c r="K6" s="180"/>
      <c r="M6" s="180" t="s">
        <v>200</v>
      </c>
      <c r="N6" s="180"/>
      <c r="O6" s="180"/>
      <c r="P6" s="180"/>
      <c r="Q6" s="180"/>
      <c r="R6" s="180"/>
      <c r="S6" s="180"/>
      <c r="T6" s="180"/>
      <c r="U6" s="180"/>
    </row>
    <row r="7" spans="1:23" ht="21" x14ac:dyDescent="0.45">
      <c r="A7" s="179" t="s">
        <v>60</v>
      </c>
      <c r="C7" s="189" t="s">
        <v>61</v>
      </c>
      <c r="D7" s="70"/>
      <c r="E7" s="189" t="s">
        <v>62</v>
      </c>
      <c r="F7" s="70"/>
      <c r="G7" s="189" t="s">
        <v>63</v>
      </c>
      <c r="H7" s="70"/>
      <c r="I7" s="191" t="s">
        <v>13</v>
      </c>
      <c r="J7" s="191"/>
      <c r="K7" s="191"/>
      <c r="M7" s="189" t="s">
        <v>61</v>
      </c>
      <c r="N7" s="70"/>
      <c r="O7" s="189" t="s">
        <v>62</v>
      </c>
      <c r="P7" s="70"/>
      <c r="Q7" s="189" t="s">
        <v>63</v>
      </c>
      <c r="R7" s="70"/>
      <c r="S7" s="191" t="s">
        <v>13</v>
      </c>
      <c r="T7" s="191"/>
      <c r="U7" s="191"/>
    </row>
    <row r="8" spans="1:23" ht="42" x14ac:dyDescent="0.45">
      <c r="A8" s="180"/>
      <c r="C8" s="180"/>
      <c r="E8" s="180"/>
      <c r="G8" s="180"/>
      <c r="I8" s="164" t="s">
        <v>46</v>
      </c>
      <c r="J8" s="70"/>
      <c r="K8" s="102" t="s">
        <v>52</v>
      </c>
      <c r="M8" s="180"/>
      <c r="O8" s="180"/>
      <c r="Q8" s="180"/>
      <c r="S8" s="36" t="s">
        <v>46</v>
      </c>
      <c r="T8" s="70"/>
      <c r="U8" s="108" t="s">
        <v>52</v>
      </c>
    </row>
    <row r="9" spans="1:23" ht="21" x14ac:dyDescent="0.45">
      <c r="A9" s="161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3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09"/>
      <c r="W9" s="147"/>
    </row>
    <row r="10" spans="1:23" x14ac:dyDescent="0.45">
      <c r="A10" s="159" t="s">
        <v>201</v>
      </c>
      <c r="B10" s="130"/>
      <c r="C10" s="49">
        <v>0</v>
      </c>
      <c r="D10" s="49"/>
      <c r="E10" s="49">
        <v>95891990664</v>
      </c>
      <c r="G10" s="33">
        <v>0</v>
      </c>
      <c r="H10" s="33"/>
      <c r="I10" s="49">
        <f>C10+E10+G10</f>
        <v>95891990664</v>
      </c>
      <c r="J10" s="33"/>
      <c r="K10" s="129">
        <v>2.9681732307067325E-2</v>
      </c>
      <c r="L10" s="33"/>
      <c r="M10" s="33">
        <v>0</v>
      </c>
      <c r="N10" s="33"/>
      <c r="O10" s="33">
        <v>95891990664</v>
      </c>
      <c r="Q10" s="49"/>
      <c r="R10" s="11">
        <v>0</v>
      </c>
      <c r="S10" s="49">
        <f>M10+O10+Q10</f>
        <v>95891990664</v>
      </c>
      <c r="T10" s="33">
        <v>95891990664</v>
      </c>
      <c r="U10" s="129">
        <v>5.9399624099764781E-3</v>
      </c>
      <c r="W10" s="147"/>
    </row>
    <row r="11" spans="1:23" ht="21" x14ac:dyDescent="0.45">
      <c r="A11" s="165" t="s">
        <v>158</v>
      </c>
      <c r="B11" s="19"/>
      <c r="C11" s="81">
        <f>SUM(C10:C10)</f>
        <v>0</v>
      </c>
      <c r="D11" s="33"/>
      <c r="E11" s="81">
        <f>SUM(E10:E10)</f>
        <v>95891990664</v>
      </c>
      <c r="F11" s="33"/>
      <c r="G11" s="81">
        <f>SUM(G10:G10)</f>
        <v>0</v>
      </c>
      <c r="H11" s="33"/>
      <c r="I11" s="81">
        <f>SUM(I10:I10)</f>
        <v>95891990664</v>
      </c>
      <c r="J11" s="33"/>
      <c r="K11" s="131">
        <f>SUM(K10:K10)</f>
        <v>2.9681732307067325E-2</v>
      </c>
      <c r="L11" s="33"/>
      <c r="M11" s="81">
        <f>SUM(M10:M10)</f>
        <v>0</v>
      </c>
      <c r="O11" s="81">
        <f>SUM(O10:O10)</f>
        <v>95891990664</v>
      </c>
      <c r="P11" s="33"/>
      <c r="Q11" s="81">
        <f>SUM(Q10:Q10)</f>
        <v>0</v>
      </c>
      <c r="R11" s="33"/>
      <c r="S11" s="81">
        <f>SUM(S10:S10)</f>
        <v>95891990664</v>
      </c>
      <c r="T11" s="33"/>
      <c r="U11" s="107">
        <f>SUM(U10:U10)</f>
        <v>5.9399624099764781E-3</v>
      </c>
      <c r="W11" s="147"/>
    </row>
    <row r="12" spans="1:23" x14ac:dyDescent="0.45">
      <c r="K12" s="132"/>
      <c r="W12" s="147"/>
    </row>
    <row r="13" spans="1:23" x14ac:dyDescent="0.45">
      <c r="W13" s="147"/>
    </row>
    <row r="14" spans="1:23" x14ac:dyDescent="0.45">
      <c r="Q14"/>
      <c r="U14" s="133"/>
      <c r="W14" s="147"/>
    </row>
    <row r="15" spans="1:23" x14ac:dyDescent="0.45">
      <c r="U15" s="133"/>
      <c r="W15" s="147"/>
    </row>
    <row r="16" spans="1:23" x14ac:dyDescent="0.45">
      <c r="U16" s="133"/>
    </row>
    <row r="17" spans="21:21" x14ac:dyDescent="0.45">
      <c r="U17" s="133"/>
    </row>
    <row r="18" spans="21:21" x14ac:dyDescent="0.45">
      <c r="U18" s="133"/>
    </row>
  </sheetData>
  <mergeCells count="15">
    <mergeCell ref="A1:U1"/>
    <mergeCell ref="A2:U2"/>
    <mergeCell ref="A3:U3"/>
    <mergeCell ref="A5:U5"/>
    <mergeCell ref="C6:K6"/>
    <mergeCell ref="M6:U6"/>
    <mergeCell ref="O7:O8"/>
    <mergeCell ref="Q7:Q8"/>
    <mergeCell ref="S7:U7"/>
    <mergeCell ref="A7:A8"/>
    <mergeCell ref="C7:C8"/>
    <mergeCell ref="E7:E8"/>
    <mergeCell ref="G7:G8"/>
    <mergeCell ref="I7:K7"/>
    <mergeCell ref="M7:M8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E10"/>
  <sheetViews>
    <sheetView rightToLeft="1" view="pageBreakPreview" zoomScale="145" zoomScaleNormal="100" zoomScaleSheetLayoutView="145" workbookViewId="0">
      <selection sqref="A1:E1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83" t="s">
        <v>0</v>
      </c>
      <c r="B1" s="183"/>
      <c r="C1" s="183"/>
      <c r="D1" s="183"/>
      <c r="E1" s="183"/>
    </row>
    <row r="2" spans="1:5" ht="21.75" customHeight="1" x14ac:dyDescent="0.45">
      <c r="A2" s="183" t="s">
        <v>49</v>
      </c>
      <c r="B2" s="183"/>
      <c r="C2" s="183"/>
      <c r="D2" s="183"/>
      <c r="E2" s="183"/>
    </row>
    <row r="3" spans="1:5" ht="21.75" customHeight="1" x14ac:dyDescent="0.45">
      <c r="A3" s="183" t="s">
        <v>198</v>
      </c>
      <c r="B3" s="183"/>
      <c r="C3" s="183"/>
      <c r="D3" s="183"/>
      <c r="E3" s="183"/>
    </row>
    <row r="5" spans="1:5" ht="21.75" customHeight="1" x14ac:dyDescent="0.45">
      <c r="A5" s="190" t="s">
        <v>217</v>
      </c>
      <c r="B5" s="190"/>
      <c r="C5" s="190"/>
      <c r="D5" s="190"/>
      <c r="E5" s="190"/>
    </row>
    <row r="6" spans="1:5" ht="21.75" customHeight="1" x14ac:dyDescent="0.45">
      <c r="A6" s="27"/>
      <c r="C6" s="28" t="s">
        <v>59</v>
      </c>
      <c r="E6" s="29" t="s">
        <v>199</v>
      </c>
    </row>
    <row r="7" spans="1:5" ht="21.75" customHeight="1" x14ac:dyDescent="0.45">
      <c r="A7" s="20"/>
      <c r="C7" s="20" t="s">
        <v>144</v>
      </c>
      <c r="E7" s="20" t="s">
        <v>144</v>
      </c>
    </row>
    <row r="8" spans="1:5" ht="21.75" customHeight="1" x14ac:dyDescent="0.45">
      <c r="A8" s="151" t="s">
        <v>57</v>
      </c>
      <c r="B8" s="27"/>
      <c r="C8" s="2">
        <v>0</v>
      </c>
      <c r="D8" s="27"/>
      <c r="E8" s="2">
        <v>150773750</v>
      </c>
    </row>
    <row r="9" spans="1:5" ht="21.75" customHeight="1" x14ac:dyDescent="0.45">
      <c r="A9" s="173" t="s">
        <v>102</v>
      </c>
      <c r="B9" s="27"/>
      <c r="C9" s="2">
        <v>0</v>
      </c>
      <c r="D9" s="27"/>
      <c r="E9" s="2">
        <v>730116755</v>
      </c>
    </row>
    <row r="10" spans="1:5" ht="21.75" customHeight="1" x14ac:dyDescent="0.45">
      <c r="A10" s="35" t="s">
        <v>158</v>
      </c>
      <c r="C10" s="83">
        <v>0</v>
      </c>
      <c r="E10" s="83">
        <f>SUM(E8:E9)</f>
        <v>880890505</v>
      </c>
    </row>
  </sheetData>
  <sortState ref="A9:E9">
    <sortCondition descending="1" ref="E9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18"/>
  <sheetViews>
    <sheetView rightToLeft="1" view="pageBreakPreview" zoomScaleNormal="100" zoomScaleSheetLayoutView="100" workbookViewId="0">
      <selection activeCell="H21" sqref="H21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204" t="s">
        <v>0</v>
      </c>
      <c r="B1" s="204"/>
      <c r="C1" s="204"/>
      <c r="D1" s="204"/>
      <c r="E1" s="204"/>
      <c r="F1" s="204"/>
      <c r="G1" s="204"/>
      <c r="H1" s="204"/>
    </row>
    <row r="2" spans="1:10" ht="21" x14ac:dyDescent="0.45">
      <c r="A2" s="204" t="s">
        <v>49</v>
      </c>
      <c r="B2" s="204"/>
      <c r="C2" s="204"/>
      <c r="D2" s="204"/>
      <c r="E2" s="204"/>
      <c r="F2" s="204"/>
      <c r="G2" s="204"/>
      <c r="H2" s="204"/>
    </row>
    <row r="3" spans="1:10" ht="21" x14ac:dyDescent="0.45">
      <c r="A3" s="204" t="s">
        <v>198</v>
      </c>
      <c r="B3" s="204"/>
      <c r="C3" s="204"/>
      <c r="D3" s="204"/>
      <c r="E3" s="204"/>
      <c r="F3" s="204"/>
      <c r="G3" s="204"/>
      <c r="H3" s="204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205" t="s">
        <v>67</v>
      </c>
      <c r="B5" s="205"/>
      <c r="C5" s="205"/>
      <c r="D5" s="205"/>
      <c r="E5" s="205"/>
      <c r="F5" s="205"/>
      <c r="G5" s="205"/>
      <c r="H5" s="205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68</v>
      </c>
      <c r="B7" s="3" t="s">
        <v>69</v>
      </c>
      <c r="C7" s="3" t="s">
        <v>70</v>
      </c>
      <c r="D7" s="3" t="s">
        <v>15</v>
      </c>
      <c r="E7" s="3" t="s">
        <v>87</v>
      </c>
      <c r="F7" s="3" t="s">
        <v>88</v>
      </c>
      <c r="G7" s="3" t="s">
        <v>136</v>
      </c>
      <c r="H7" s="3" t="s">
        <v>137</v>
      </c>
    </row>
    <row r="8" spans="1:10" ht="37.5" x14ac:dyDescent="0.45">
      <c r="A8" s="4" t="s">
        <v>89</v>
      </c>
      <c r="B8" s="4" t="s">
        <v>71</v>
      </c>
      <c r="C8" s="4" t="s">
        <v>35</v>
      </c>
      <c r="D8" s="4">
        <v>500000</v>
      </c>
      <c r="E8" s="4">
        <v>500000000000</v>
      </c>
      <c r="F8" s="4">
        <v>2715574410</v>
      </c>
      <c r="G8" s="95">
        <v>0.23</v>
      </c>
      <c r="H8" s="155">
        <v>0.4002</v>
      </c>
      <c r="I8" s="99">
        <v>90519147</v>
      </c>
      <c r="J8" s="99"/>
    </row>
    <row r="9" spans="1:10" ht="35.25" customHeight="1" x14ac:dyDescent="0.45">
      <c r="A9" s="4" t="s">
        <v>89</v>
      </c>
      <c r="B9" s="4" t="s">
        <v>71</v>
      </c>
      <c r="C9" s="4" t="s">
        <v>109</v>
      </c>
      <c r="D9" s="4">
        <v>1499971</v>
      </c>
      <c r="E9" s="4">
        <v>1499971000000</v>
      </c>
      <c r="F9" s="4">
        <v>9384842209</v>
      </c>
      <c r="G9" s="95">
        <v>0.23</v>
      </c>
      <c r="H9" s="155">
        <v>0.35499999999999998</v>
      </c>
      <c r="I9" s="99">
        <v>352308257</v>
      </c>
      <c r="J9" s="99"/>
    </row>
    <row r="10" spans="1:10" ht="37.5" x14ac:dyDescent="0.45">
      <c r="A10" s="4" t="s">
        <v>89</v>
      </c>
      <c r="B10" s="4" t="s">
        <v>71</v>
      </c>
      <c r="C10" s="4" t="s">
        <v>110</v>
      </c>
      <c r="D10" s="4">
        <v>1500000</v>
      </c>
      <c r="E10" s="4">
        <v>1500000000000</v>
      </c>
      <c r="F10" s="4">
        <v>12032876700</v>
      </c>
      <c r="G10" s="95">
        <v>0.23</v>
      </c>
      <c r="H10" s="155">
        <v>0.36</v>
      </c>
      <c r="I10" s="99">
        <v>371506849</v>
      </c>
      <c r="J10" s="99"/>
    </row>
    <row r="11" spans="1:10" ht="37.5" x14ac:dyDescent="0.45">
      <c r="A11" s="4" t="s">
        <v>89</v>
      </c>
      <c r="B11" s="4" t="s">
        <v>71</v>
      </c>
      <c r="C11" s="4" t="s">
        <v>125</v>
      </c>
      <c r="D11" s="25">
        <v>3000000</v>
      </c>
      <c r="E11" s="4">
        <v>3000000000000</v>
      </c>
      <c r="F11" s="4">
        <v>23138630130</v>
      </c>
      <c r="G11" s="95">
        <v>0.23</v>
      </c>
      <c r="H11" s="155">
        <v>0.35199999999999998</v>
      </c>
      <c r="I11" s="99">
        <v>771287671</v>
      </c>
      <c r="J11" s="99"/>
    </row>
    <row r="12" spans="1:10" ht="37.5" x14ac:dyDescent="0.45">
      <c r="A12" s="4" t="s">
        <v>89</v>
      </c>
      <c r="B12" s="4" t="s">
        <v>71</v>
      </c>
      <c r="C12" s="4" t="s">
        <v>160</v>
      </c>
      <c r="D12" s="25">
        <v>2000000</v>
      </c>
      <c r="E12" s="4">
        <v>2000000000000</v>
      </c>
      <c r="F12" s="4">
        <v>13687561620</v>
      </c>
      <c r="G12" s="95">
        <v>0.23</v>
      </c>
      <c r="H12" s="155">
        <v>0.35200570225715633</v>
      </c>
      <c r="I12" s="99">
        <v>456252054</v>
      </c>
      <c r="J12" s="99"/>
    </row>
    <row r="13" spans="1:10" ht="37.5" customHeight="1" x14ac:dyDescent="0.45">
      <c r="A13" s="4" t="s">
        <v>89</v>
      </c>
      <c r="B13" s="4" t="s">
        <v>71</v>
      </c>
      <c r="C13" s="156" t="s">
        <v>188</v>
      </c>
      <c r="D13" s="25">
        <v>4961300</v>
      </c>
      <c r="E13" s="4">
        <v>4621280708198</v>
      </c>
      <c r="F13" s="4">
        <v>16198355550</v>
      </c>
      <c r="G13" s="95">
        <v>0.23</v>
      </c>
      <c r="H13" s="155">
        <v>0.3755</v>
      </c>
      <c r="I13" s="99">
        <v>647934222</v>
      </c>
      <c r="J13" s="99"/>
    </row>
    <row r="14" spans="1:10" ht="44.25" customHeight="1" x14ac:dyDescent="0.45">
      <c r="A14" s="4" t="s">
        <v>89</v>
      </c>
      <c r="B14" s="4" t="s">
        <v>71</v>
      </c>
      <c r="C14" s="4" t="s">
        <v>180</v>
      </c>
      <c r="D14" s="25">
        <v>5000000</v>
      </c>
      <c r="E14" s="4">
        <v>5000000000000</v>
      </c>
      <c r="F14" s="52">
        <v>39945205470</v>
      </c>
      <c r="G14" s="95">
        <v>0.23</v>
      </c>
      <c r="H14" s="155">
        <v>0.37</v>
      </c>
      <c r="I14" s="99">
        <v>1331506849</v>
      </c>
      <c r="J14" s="99">
        <v>39945205470</v>
      </c>
    </row>
    <row r="15" spans="1:10" ht="34.5" customHeight="1" x14ac:dyDescent="0.45">
      <c r="A15" s="4" t="s">
        <v>89</v>
      </c>
      <c r="B15" s="4" t="s">
        <v>71</v>
      </c>
      <c r="C15" s="144" t="s">
        <v>181</v>
      </c>
      <c r="D15" s="25">
        <v>5000000</v>
      </c>
      <c r="E15" s="4">
        <v>5000000000000</v>
      </c>
      <c r="F15" s="4">
        <v>39945205470</v>
      </c>
      <c r="G15" s="95">
        <v>0.23</v>
      </c>
      <c r="H15" s="155">
        <v>0.37</v>
      </c>
      <c r="I15" s="99">
        <v>1331506849</v>
      </c>
      <c r="J15" s="99"/>
    </row>
    <row r="16" spans="1:10" ht="37.5" customHeight="1" x14ac:dyDescent="0.45">
      <c r="A16" s="4" t="s">
        <v>189</v>
      </c>
      <c r="B16" s="4" t="s">
        <v>190</v>
      </c>
      <c r="C16" s="4" t="s">
        <v>173</v>
      </c>
      <c r="D16" s="25">
        <v>3200000</v>
      </c>
      <c r="E16" s="4">
        <v>3200000000000</v>
      </c>
      <c r="F16" s="4">
        <v>11115207360</v>
      </c>
      <c r="G16" s="95">
        <v>0.23</v>
      </c>
      <c r="H16" s="155">
        <v>0.37</v>
      </c>
      <c r="I16" s="99">
        <v>370506912</v>
      </c>
      <c r="J16" s="99"/>
    </row>
    <row r="17" spans="1:10" ht="34.5" customHeight="1" x14ac:dyDescent="0.45">
      <c r="A17" s="4" t="s">
        <v>195</v>
      </c>
      <c r="B17" s="4" t="s">
        <v>196</v>
      </c>
      <c r="C17" s="144" t="s">
        <v>182</v>
      </c>
      <c r="D17" s="25">
        <v>3253232</v>
      </c>
      <c r="E17" s="4">
        <v>3000000421120</v>
      </c>
      <c r="F17" s="4">
        <f>398201418*30</f>
        <v>11946042540</v>
      </c>
      <c r="G17" s="95">
        <v>0.23</v>
      </c>
      <c r="H17" s="155">
        <v>0.375</v>
      </c>
      <c r="I17" s="99"/>
      <c r="J17" s="99"/>
    </row>
    <row r="18" spans="1:10" ht="34.5" customHeight="1" x14ac:dyDescent="0.45">
      <c r="A18" s="4" t="s">
        <v>197</v>
      </c>
      <c r="B18" s="4" t="s">
        <v>196</v>
      </c>
      <c r="C18" s="144" t="s">
        <v>183</v>
      </c>
      <c r="D18" s="25">
        <v>4744704</v>
      </c>
      <c r="E18" s="4">
        <v>4374996664320</v>
      </c>
      <c r="F18" s="4">
        <f>30*647934222</f>
        <v>19438026660</v>
      </c>
      <c r="G18" s="95">
        <v>0.23</v>
      </c>
      <c r="H18" s="155">
        <v>0.375</v>
      </c>
      <c r="I18" s="99"/>
      <c r="J18" s="99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10"/>
  <sheetViews>
    <sheetView rightToLeft="1" view="pageBreakPreview" zoomScale="85" zoomScaleNormal="100" zoomScaleSheetLayoutView="85" workbookViewId="0">
      <selection sqref="A1:S1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21" customHeight="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21" customHeight="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5" spans="1:19" ht="21" customHeight="1" x14ac:dyDescent="0.45">
      <c r="A5" s="206" t="s">
        <v>61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</row>
    <row r="6" spans="1:19" ht="21" customHeight="1" x14ac:dyDescent="0.45">
      <c r="A6" s="180" t="s">
        <v>50</v>
      </c>
      <c r="I6" s="180" t="s">
        <v>59</v>
      </c>
      <c r="J6" s="180"/>
      <c r="K6" s="180"/>
      <c r="L6" s="180"/>
      <c r="M6" s="180"/>
      <c r="O6" s="180" t="s">
        <v>200</v>
      </c>
      <c r="P6" s="180"/>
      <c r="Q6" s="180"/>
      <c r="R6" s="180"/>
      <c r="S6" s="180"/>
    </row>
    <row r="7" spans="1:19" ht="63" x14ac:dyDescent="0.45">
      <c r="A7" s="180"/>
      <c r="C7" s="119" t="s">
        <v>167</v>
      </c>
      <c r="D7" s="6"/>
      <c r="E7" s="119" t="s">
        <v>168</v>
      </c>
      <c r="G7" s="119" t="s">
        <v>169</v>
      </c>
      <c r="I7" s="8" t="s">
        <v>170</v>
      </c>
      <c r="J7" s="53"/>
      <c r="K7" s="8" t="s">
        <v>74</v>
      </c>
      <c r="L7" s="53"/>
      <c r="M7" s="8" t="s">
        <v>171</v>
      </c>
      <c r="O7" s="8" t="s">
        <v>170</v>
      </c>
      <c r="P7" s="53"/>
      <c r="Q7" s="8" t="s">
        <v>74</v>
      </c>
      <c r="R7" s="53"/>
      <c r="S7" s="8" t="s">
        <v>171</v>
      </c>
    </row>
    <row r="8" spans="1:19" ht="21" customHeight="1" x14ac:dyDescent="0.45">
      <c r="A8" s="117"/>
      <c r="C8" s="120"/>
      <c r="D8" s="6"/>
      <c r="E8" s="120"/>
      <c r="G8" s="55" t="s">
        <v>133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7" t="s">
        <v>126</v>
      </c>
      <c r="C9" s="23" t="s">
        <v>166</v>
      </c>
      <c r="D9" s="23"/>
      <c r="E9" s="54">
        <v>459654776</v>
      </c>
      <c r="F9" s="54"/>
      <c r="G9" s="54">
        <v>34</v>
      </c>
      <c r="I9" s="14">
        <v>0</v>
      </c>
      <c r="J9" s="14"/>
      <c r="K9" s="14">
        <v>0</v>
      </c>
      <c r="L9" s="14"/>
      <c r="M9" s="14">
        <v>0</v>
      </c>
      <c r="N9" s="14"/>
      <c r="O9" s="14">
        <v>15850164691</v>
      </c>
      <c r="P9" s="14"/>
      <c r="Q9" s="14">
        <v>0</v>
      </c>
      <c r="R9" s="14"/>
      <c r="S9" s="14">
        <v>15850164691</v>
      </c>
    </row>
    <row r="10" spans="1:19" ht="21" customHeight="1" x14ac:dyDescent="0.45">
      <c r="A10" s="100" t="s">
        <v>158</v>
      </c>
      <c r="C10" s="1"/>
      <c r="D10" s="1"/>
      <c r="E10" s="14"/>
      <c r="G10" s="117"/>
      <c r="I10" s="36">
        <f>SUM(I9)</f>
        <v>0</v>
      </c>
      <c r="J10" s="32"/>
      <c r="K10" s="36">
        <v>0</v>
      </c>
      <c r="L10" s="32"/>
      <c r="M10" s="36">
        <f>SUM(M9)</f>
        <v>0</v>
      </c>
      <c r="N10" s="32"/>
      <c r="O10" s="36">
        <f>SUM(O9)</f>
        <v>15850164691</v>
      </c>
      <c r="P10" s="32"/>
      <c r="Q10" s="36">
        <v>0</v>
      </c>
      <c r="R10" s="32"/>
      <c r="S10" s="36">
        <f>SUM(S9)</f>
        <v>15850164691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34"/>
  <sheetViews>
    <sheetView rightToLeft="1" view="pageBreakPreview" zoomScale="91" zoomScaleNormal="100" zoomScaleSheetLayoutView="91" workbookViewId="0">
      <selection activeCell="U28" sqref="U28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21" customHeight="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21" customHeight="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5" spans="1:19" ht="21" customHeight="1" x14ac:dyDescent="0.45">
      <c r="A5" s="206" t="s">
        <v>75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</row>
    <row r="6" spans="1:19" ht="21" customHeight="1" x14ac:dyDescent="0.45">
      <c r="A6" s="180" t="s">
        <v>50</v>
      </c>
      <c r="I6" s="180" t="s">
        <v>59</v>
      </c>
      <c r="J6" s="180"/>
      <c r="K6" s="180"/>
      <c r="L6" s="180"/>
      <c r="M6" s="180"/>
      <c r="O6" s="180" t="s">
        <v>200</v>
      </c>
      <c r="P6" s="180"/>
      <c r="Q6" s="180"/>
      <c r="R6" s="180"/>
      <c r="S6" s="180"/>
    </row>
    <row r="7" spans="1:19" ht="42" x14ac:dyDescent="0.45">
      <c r="A7" s="180"/>
      <c r="C7" s="21" t="s">
        <v>76</v>
      </c>
      <c r="D7" s="6"/>
      <c r="E7" s="21" t="s">
        <v>25</v>
      </c>
      <c r="G7" s="21" t="s">
        <v>145</v>
      </c>
      <c r="I7" s="8" t="s">
        <v>77</v>
      </c>
      <c r="J7" s="53"/>
      <c r="K7" s="8" t="s">
        <v>74</v>
      </c>
      <c r="L7" s="53"/>
      <c r="M7" s="8" t="s">
        <v>78</v>
      </c>
      <c r="O7" s="8" t="s">
        <v>77</v>
      </c>
      <c r="P7" s="53"/>
      <c r="Q7" s="8" t="s">
        <v>74</v>
      </c>
      <c r="R7" s="53"/>
      <c r="S7" s="8" t="s">
        <v>78</v>
      </c>
    </row>
    <row r="8" spans="1:19" ht="21" customHeight="1" x14ac:dyDescent="0.45">
      <c r="A8" s="20"/>
      <c r="C8" s="48"/>
      <c r="D8" s="6"/>
      <c r="E8" s="48"/>
      <c r="G8" s="55" t="s">
        <v>135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" t="s">
        <v>178</v>
      </c>
      <c r="G9" s="98"/>
      <c r="I9" s="14">
        <v>1454649817667</v>
      </c>
      <c r="J9" s="14"/>
      <c r="K9" s="6">
        <v>-693569394</v>
      </c>
      <c r="M9" s="14">
        <f>I9+K9</f>
        <v>1453956248273</v>
      </c>
      <c r="N9" s="14"/>
      <c r="O9" s="14">
        <v>6560077875926</v>
      </c>
      <c r="P9" s="14"/>
      <c r="Q9" s="52">
        <v>-6018239448</v>
      </c>
      <c r="R9" s="14"/>
      <c r="S9" s="14">
        <f>O9+Q9</f>
        <v>6554059636478</v>
      </c>
    </row>
    <row r="10" spans="1:19" ht="21" customHeight="1" x14ac:dyDescent="0.45">
      <c r="A10" s="1" t="s">
        <v>204</v>
      </c>
      <c r="E10" s="52" t="s">
        <v>207</v>
      </c>
      <c r="G10" s="98">
        <v>23</v>
      </c>
      <c r="I10" s="14">
        <v>20890860423</v>
      </c>
      <c r="J10" s="14"/>
      <c r="K10" s="14"/>
      <c r="M10" s="14">
        <f>I10+K10</f>
        <v>20890860423</v>
      </c>
      <c r="N10" s="14"/>
      <c r="O10" s="14">
        <v>20890860423</v>
      </c>
      <c r="P10" s="14"/>
      <c r="Q10" s="14">
        <v>0</v>
      </c>
      <c r="R10" s="14"/>
      <c r="S10" s="14">
        <f>O10+Q10</f>
        <v>20890860423</v>
      </c>
    </row>
    <row r="11" spans="1:19" ht="21" customHeight="1" x14ac:dyDescent="0.45">
      <c r="A11" s="1" t="s">
        <v>205</v>
      </c>
      <c r="E11" s="52" t="s">
        <v>209</v>
      </c>
      <c r="G11" s="98">
        <v>23</v>
      </c>
      <c r="I11" s="14">
        <v>43720709260</v>
      </c>
      <c r="J11" s="14"/>
      <c r="K11" s="14"/>
      <c r="M11" s="14">
        <f t="shared" ref="M11:M33" si="0">I11+K11</f>
        <v>43720709260</v>
      </c>
      <c r="N11" s="14"/>
      <c r="O11" s="14">
        <v>43720709260</v>
      </c>
      <c r="P11" s="14"/>
      <c r="Q11" s="14">
        <v>0</v>
      </c>
      <c r="R11" s="14"/>
      <c r="S11" s="14">
        <f t="shared" ref="S11:S33" si="1">O11+Q11</f>
        <v>43720709260</v>
      </c>
    </row>
    <row r="12" spans="1:19" ht="21" customHeight="1" x14ac:dyDescent="0.45">
      <c r="A12" s="17" t="s">
        <v>182</v>
      </c>
      <c r="C12" s="23"/>
      <c r="D12" s="6"/>
      <c r="E12" s="52" t="s">
        <v>194</v>
      </c>
      <c r="G12" s="98">
        <v>23</v>
      </c>
      <c r="I12" s="14">
        <v>69988743933</v>
      </c>
      <c r="K12" s="14">
        <v>0</v>
      </c>
      <c r="M12" s="14">
        <f t="shared" si="0"/>
        <v>69988743933</v>
      </c>
      <c r="O12" s="14">
        <v>139805955315</v>
      </c>
      <c r="Q12" s="14">
        <v>0</v>
      </c>
      <c r="S12" s="14">
        <f t="shared" si="1"/>
        <v>139805955315</v>
      </c>
    </row>
    <row r="13" spans="1:19" ht="21" customHeight="1" x14ac:dyDescent="0.45">
      <c r="A13" s="17" t="s">
        <v>183</v>
      </c>
      <c r="C13" s="23"/>
      <c r="D13" s="23"/>
      <c r="E13" s="54" t="s">
        <v>186</v>
      </c>
      <c r="F13" s="54"/>
      <c r="G13" s="98">
        <v>23</v>
      </c>
      <c r="I13" s="14">
        <v>106524742729</v>
      </c>
      <c r="K13" s="14">
        <v>0</v>
      </c>
      <c r="M13" s="14">
        <f t="shared" si="0"/>
        <v>106524742729</v>
      </c>
      <c r="O13" s="14">
        <v>293695036344</v>
      </c>
      <c r="Q13" s="14">
        <v>0</v>
      </c>
      <c r="S13" s="14">
        <f t="shared" si="1"/>
        <v>293695036344</v>
      </c>
    </row>
    <row r="14" spans="1:19" ht="21" customHeight="1" x14ac:dyDescent="0.45">
      <c r="A14" s="17" t="s">
        <v>174</v>
      </c>
      <c r="C14" s="23"/>
      <c r="D14" s="23"/>
      <c r="E14" s="54" t="s">
        <v>177</v>
      </c>
      <c r="F14" s="54"/>
      <c r="G14" s="98">
        <v>23</v>
      </c>
      <c r="I14" s="14">
        <v>134465753400</v>
      </c>
      <c r="J14" s="14"/>
      <c r="K14" s="14">
        <v>0</v>
      </c>
      <c r="L14" s="14"/>
      <c r="M14" s="14">
        <f t="shared" si="0"/>
        <v>134465753400</v>
      </c>
      <c r="N14" s="14"/>
      <c r="O14" s="14">
        <v>564756164280</v>
      </c>
      <c r="P14" s="14"/>
      <c r="Q14" s="14">
        <v>0</v>
      </c>
      <c r="R14" s="14"/>
      <c r="S14" s="14">
        <f t="shared" si="1"/>
        <v>564756164280</v>
      </c>
    </row>
    <row r="15" spans="1:19" ht="21" customHeight="1" x14ac:dyDescent="0.45">
      <c r="A15" s="17" t="s">
        <v>175</v>
      </c>
      <c r="C15" s="23"/>
      <c r="D15" s="6"/>
      <c r="E15" s="52" t="s">
        <v>177</v>
      </c>
      <c r="G15" s="98">
        <v>23</v>
      </c>
      <c r="I15" s="14">
        <v>134465753400</v>
      </c>
      <c r="K15" s="14">
        <v>0</v>
      </c>
      <c r="M15" s="14">
        <f t="shared" si="0"/>
        <v>134465753400</v>
      </c>
      <c r="O15" s="14">
        <v>566087671129</v>
      </c>
      <c r="Q15" s="14">
        <v>0</v>
      </c>
      <c r="S15" s="14">
        <f t="shared" si="1"/>
        <v>566087671129</v>
      </c>
    </row>
    <row r="16" spans="1:19" ht="21" customHeight="1" x14ac:dyDescent="0.45">
      <c r="A16" s="17" t="s">
        <v>173</v>
      </c>
      <c r="C16" s="23"/>
      <c r="D16" s="23"/>
      <c r="E16" s="54" t="s">
        <v>176</v>
      </c>
      <c r="F16" s="54"/>
      <c r="G16" s="98">
        <v>23</v>
      </c>
      <c r="I16" s="14">
        <v>75144366720</v>
      </c>
      <c r="J16" s="14"/>
      <c r="K16" s="14">
        <v>0</v>
      </c>
      <c r="L16" s="14"/>
      <c r="M16" s="14">
        <f t="shared" si="0"/>
        <v>75144366720</v>
      </c>
      <c r="N16" s="14"/>
      <c r="O16" s="14">
        <v>342247879647</v>
      </c>
      <c r="P16" s="14"/>
      <c r="Q16" s="14">
        <v>0</v>
      </c>
      <c r="R16" s="14"/>
      <c r="S16" s="14">
        <f t="shared" si="1"/>
        <v>342247879647</v>
      </c>
    </row>
    <row r="17" spans="1:19" ht="21" customHeight="1" x14ac:dyDescent="0.45">
      <c r="A17" s="17" t="s">
        <v>127</v>
      </c>
      <c r="C17" s="23"/>
      <c r="D17" s="23"/>
      <c r="E17" s="54" t="s">
        <v>129</v>
      </c>
      <c r="F17" s="54"/>
      <c r="G17" s="98">
        <v>23</v>
      </c>
      <c r="I17" s="14">
        <v>50127888020</v>
      </c>
      <c r="K17" s="14">
        <v>0</v>
      </c>
      <c r="M17" s="14">
        <f t="shared" si="0"/>
        <v>50127888020</v>
      </c>
      <c r="O17" s="14">
        <v>370974951712</v>
      </c>
      <c r="Q17" s="14">
        <v>0</v>
      </c>
      <c r="S17" s="14">
        <f t="shared" si="1"/>
        <v>370974951712</v>
      </c>
    </row>
    <row r="18" spans="1:19" ht="21" customHeight="1" x14ac:dyDescent="0.45">
      <c r="A18" s="1" t="s">
        <v>121</v>
      </c>
      <c r="C18" s="23"/>
      <c r="D18" s="6"/>
      <c r="E18" s="52" t="s">
        <v>124</v>
      </c>
      <c r="G18" s="98">
        <v>23</v>
      </c>
      <c r="I18" s="14">
        <v>81314630130</v>
      </c>
      <c r="K18" s="14">
        <v>0</v>
      </c>
      <c r="M18" s="14">
        <f t="shared" si="0"/>
        <v>81314630130</v>
      </c>
      <c r="O18" s="14">
        <v>743411547880</v>
      </c>
      <c r="Q18" s="14">
        <v>0</v>
      </c>
      <c r="S18" s="14">
        <f t="shared" si="1"/>
        <v>743411547880</v>
      </c>
    </row>
    <row r="19" spans="1:19" ht="21" customHeight="1" x14ac:dyDescent="0.45">
      <c r="A19" s="17" t="s">
        <v>122</v>
      </c>
      <c r="C19" s="23"/>
      <c r="D19" s="6"/>
      <c r="E19" s="52" t="s">
        <v>165</v>
      </c>
      <c r="G19" s="98">
        <v>23</v>
      </c>
      <c r="I19" s="14">
        <v>51454487520</v>
      </c>
      <c r="K19" s="14">
        <v>0</v>
      </c>
      <c r="M19" s="14">
        <f t="shared" si="0"/>
        <v>51454487520</v>
      </c>
      <c r="O19" s="14">
        <v>400931353619</v>
      </c>
      <c r="Q19" s="14">
        <v>0</v>
      </c>
      <c r="S19" s="14">
        <f t="shared" si="1"/>
        <v>400931353619</v>
      </c>
    </row>
    <row r="20" spans="1:19" ht="21" customHeight="1" x14ac:dyDescent="0.45">
      <c r="A20" s="17" t="s">
        <v>114</v>
      </c>
      <c r="C20" s="6"/>
      <c r="D20" s="6"/>
      <c r="E20" s="52" t="s">
        <v>118</v>
      </c>
      <c r="G20" s="98">
        <v>18</v>
      </c>
      <c r="I20" s="14">
        <v>40131875335</v>
      </c>
      <c r="K20" s="14">
        <v>0</v>
      </c>
      <c r="M20" s="14">
        <f t="shared" si="0"/>
        <v>40131875335</v>
      </c>
      <c r="O20" s="14">
        <v>399934369807</v>
      </c>
      <c r="Q20" s="14">
        <v>0</v>
      </c>
      <c r="S20" s="14">
        <f t="shared" si="1"/>
        <v>399934369807</v>
      </c>
    </row>
    <row r="21" spans="1:19" ht="21" customHeight="1" x14ac:dyDescent="0.45">
      <c r="A21" s="17" t="s">
        <v>96</v>
      </c>
      <c r="C21" s="23"/>
      <c r="D21" s="6"/>
      <c r="E21" s="52" t="s">
        <v>101</v>
      </c>
      <c r="G21" s="98">
        <v>23</v>
      </c>
      <c r="I21" s="14">
        <v>65185596856</v>
      </c>
      <c r="K21" s="14">
        <v>0</v>
      </c>
      <c r="M21" s="14">
        <f t="shared" si="0"/>
        <v>65185596856</v>
      </c>
      <c r="O21" s="14">
        <v>674359027473</v>
      </c>
      <c r="Q21" s="14">
        <v>0</v>
      </c>
      <c r="S21" s="14">
        <f t="shared" si="1"/>
        <v>674359027473</v>
      </c>
    </row>
    <row r="22" spans="1:19" ht="21" customHeight="1" x14ac:dyDescent="0.45">
      <c r="A22" s="1" t="s">
        <v>91</v>
      </c>
      <c r="C22" s="23"/>
      <c r="D22" s="6"/>
      <c r="E22" s="52" t="s">
        <v>93</v>
      </c>
      <c r="G22" s="98">
        <v>23</v>
      </c>
      <c r="I22" s="14">
        <v>40537446600</v>
      </c>
      <c r="K22" s="14">
        <v>0</v>
      </c>
      <c r="M22" s="14">
        <f t="shared" si="0"/>
        <v>40537446600</v>
      </c>
      <c r="O22" s="14">
        <v>405596795710</v>
      </c>
      <c r="Q22" s="14">
        <v>0</v>
      </c>
      <c r="S22" s="14">
        <f t="shared" si="1"/>
        <v>405596795710</v>
      </c>
    </row>
    <row r="23" spans="1:19" ht="21" customHeight="1" x14ac:dyDescent="0.45">
      <c r="A23" s="1" t="s">
        <v>113</v>
      </c>
      <c r="C23" s="23"/>
      <c r="D23" s="6"/>
      <c r="E23" s="52" t="s">
        <v>116</v>
      </c>
      <c r="G23" s="98">
        <v>23</v>
      </c>
      <c r="I23" s="14">
        <v>0</v>
      </c>
      <c r="K23" s="14">
        <v>0</v>
      </c>
      <c r="M23" s="14">
        <f t="shared" si="0"/>
        <v>0</v>
      </c>
      <c r="O23" s="14">
        <v>46415055412</v>
      </c>
      <c r="Q23" s="14">
        <v>0</v>
      </c>
      <c r="S23" s="14">
        <f t="shared" si="1"/>
        <v>46415055412</v>
      </c>
    </row>
    <row r="24" spans="1:19" ht="21" customHeight="1" x14ac:dyDescent="0.45">
      <c r="A24" s="17" t="s">
        <v>31</v>
      </c>
      <c r="C24" s="6"/>
      <c r="D24" s="23"/>
      <c r="E24" s="54" t="s">
        <v>33</v>
      </c>
      <c r="F24" s="54"/>
      <c r="G24" s="98">
        <v>23</v>
      </c>
      <c r="I24" s="14">
        <v>10683649136</v>
      </c>
      <c r="J24" s="14"/>
      <c r="K24" s="14">
        <v>0</v>
      </c>
      <c r="L24" s="14"/>
      <c r="M24" s="14">
        <f t="shared" si="0"/>
        <v>10683649136</v>
      </c>
      <c r="N24" s="14"/>
      <c r="O24" s="14">
        <v>102026635450</v>
      </c>
      <c r="P24" s="14"/>
      <c r="Q24" s="14">
        <v>0</v>
      </c>
      <c r="R24" s="14"/>
      <c r="S24" s="14">
        <f t="shared" si="1"/>
        <v>102026635450</v>
      </c>
    </row>
    <row r="25" spans="1:19" ht="23.25" customHeight="1" x14ac:dyDescent="0.45">
      <c r="A25" s="17" t="s">
        <v>35</v>
      </c>
      <c r="C25" s="23"/>
      <c r="D25" s="6"/>
      <c r="E25" s="54" t="s">
        <v>37</v>
      </c>
      <c r="G25" s="98">
        <v>23</v>
      </c>
      <c r="I25" s="14">
        <v>11874509310</v>
      </c>
      <c r="K25" s="14">
        <v>0</v>
      </c>
      <c r="M25" s="14">
        <f t="shared" si="0"/>
        <v>11874509310</v>
      </c>
      <c r="O25" s="14">
        <v>143651590462</v>
      </c>
      <c r="Q25" s="14">
        <v>0</v>
      </c>
      <c r="S25" s="14">
        <f t="shared" si="1"/>
        <v>143651590462</v>
      </c>
    </row>
    <row r="26" spans="1:19" ht="23.25" customHeight="1" x14ac:dyDescent="0.45">
      <c r="A26" s="17" t="s">
        <v>94</v>
      </c>
      <c r="C26" s="23"/>
      <c r="D26" s="23"/>
      <c r="E26" s="54" t="s">
        <v>98</v>
      </c>
      <c r="F26" s="54"/>
      <c r="G26" s="98">
        <v>23</v>
      </c>
      <c r="I26" s="14">
        <v>39520553445</v>
      </c>
      <c r="K26" s="14">
        <v>0</v>
      </c>
      <c r="M26" s="14">
        <f t="shared" si="0"/>
        <v>39520553445</v>
      </c>
      <c r="O26" s="14">
        <v>395517738387</v>
      </c>
      <c r="Q26" s="14">
        <v>0</v>
      </c>
      <c r="S26" s="14">
        <f t="shared" si="1"/>
        <v>395517738387</v>
      </c>
    </row>
    <row r="27" spans="1:19" ht="23.25" customHeight="1" x14ac:dyDescent="0.45">
      <c r="A27" s="17" t="s">
        <v>29</v>
      </c>
      <c r="C27" s="23"/>
      <c r="D27" s="6"/>
      <c r="E27" s="54" t="s">
        <v>30</v>
      </c>
      <c r="F27" s="54"/>
      <c r="G27" s="98">
        <v>23</v>
      </c>
      <c r="I27" s="14">
        <v>0</v>
      </c>
      <c r="J27" s="14"/>
      <c r="K27" s="14">
        <v>0</v>
      </c>
      <c r="L27" s="14"/>
      <c r="M27" s="14">
        <f t="shared" si="0"/>
        <v>0</v>
      </c>
      <c r="N27" s="14"/>
      <c r="O27" s="14">
        <v>174365525181</v>
      </c>
      <c r="P27" s="14"/>
      <c r="Q27" s="14">
        <v>0</v>
      </c>
      <c r="R27" s="14"/>
      <c r="S27" s="14">
        <f t="shared" si="1"/>
        <v>174365525181</v>
      </c>
    </row>
    <row r="28" spans="1:19" ht="21" customHeight="1" x14ac:dyDescent="0.45">
      <c r="A28" s="17" t="s">
        <v>34</v>
      </c>
      <c r="C28" s="23"/>
      <c r="D28" s="6"/>
      <c r="E28" s="52" t="s">
        <v>164</v>
      </c>
      <c r="G28" s="98">
        <v>20.5</v>
      </c>
      <c r="I28" s="14">
        <v>0</v>
      </c>
      <c r="K28" s="14">
        <v>0</v>
      </c>
      <c r="M28" s="14">
        <f t="shared" si="0"/>
        <v>0</v>
      </c>
      <c r="O28" s="14">
        <v>156899942683</v>
      </c>
      <c r="Q28" s="14">
        <v>0</v>
      </c>
      <c r="S28" s="14">
        <f t="shared" si="1"/>
        <v>156899942683</v>
      </c>
    </row>
    <row r="29" spans="1:19" ht="21" customHeight="1" x14ac:dyDescent="0.45">
      <c r="A29" s="17" t="s">
        <v>105</v>
      </c>
      <c r="C29" s="23"/>
      <c r="D29" s="6"/>
      <c r="E29" s="52" t="s">
        <v>108</v>
      </c>
      <c r="G29" s="98">
        <v>18</v>
      </c>
      <c r="I29" s="14">
        <v>9744348949</v>
      </c>
      <c r="K29" s="14">
        <v>0</v>
      </c>
      <c r="M29" s="14">
        <f t="shared" si="0"/>
        <v>9744348949</v>
      </c>
      <c r="O29" s="14">
        <v>97453108910</v>
      </c>
      <c r="Q29" s="14">
        <v>0</v>
      </c>
      <c r="S29" s="14">
        <f t="shared" si="1"/>
        <v>97453108910</v>
      </c>
    </row>
    <row r="30" spans="1:19" ht="21" customHeight="1" x14ac:dyDescent="0.45">
      <c r="A30" s="17" t="s">
        <v>104</v>
      </c>
      <c r="C30" s="23"/>
      <c r="D30" s="23"/>
      <c r="E30" s="54" t="s">
        <v>107</v>
      </c>
      <c r="F30" s="54"/>
      <c r="G30" s="98">
        <v>18</v>
      </c>
      <c r="I30" s="14">
        <v>64891933713</v>
      </c>
      <c r="K30" s="14">
        <v>0</v>
      </c>
      <c r="M30" s="14">
        <f t="shared" si="0"/>
        <v>64891933713</v>
      </c>
      <c r="O30" s="14">
        <v>648983397152</v>
      </c>
      <c r="Q30" s="14">
        <v>0</v>
      </c>
      <c r="S30" s="14">
        <f t="shared" si="1"/>
        <v>648983397152</v>
      </c>
    </row>
    <row r="31" spans="1:19" ht="21" customHeight="1" x14ac:dyDescent="0.45">
      <c r="A31" s="17" t="s">
        <v>103</v>
      </c>
      <c r="C31" s="23"/>
      <c r="D31" s="6"/>
      <c r="E31" s="54" t="s">
        <v>107</v>
      </c>
      <c r="G31" s="98">
        <v>18</v>
      </c>
      <c r="I31" s="14">
        <v>29929445154</v>
      </c>
      <c r="K31" s="14">
        <v>0</v>
      </c>
      <c r="M31" s="14">
        <f t="shared" si="0"/>
        <v>29929445154</v>
      </c>
      <c r="O31" s="14">
        <v>299409858130</v>
      </c>
      <c r="Q31" s="14">
        <v>0</v>
      </c>
      <c r="S31" s="14">
        <f t="shared" si="1"/>
        <v>299409858130</v>
      </c>
    </row>
    <row r="32" spans="1:19" ht="21" customHeight="1" x14ac:dyDescent="0.45">
      <c r="A32" s="17" t="s">
        <v>112</v>
      </c>
      <c r="C32" s="23"/>
      <c r="D32" s="23"/>
      <c r="E32" s="54" t="s">
        <v>115</v>
      </c>
      <c r="F32" s="54"/>
      <c r="G32" s="98">
        <v>17</v>
      </c>
      <c r="I32" s="14">
        <v>0</v>
      </c>
      <c r="K32" s="14">
        <v>0</v>
      </c>
      <c r="M32" s="14">
        <f t="shared" si="0"/>
        <v>0</v>
      </c>
      <c r="O32" s="14">
        <v>11290528897</v>
      </c>
      <c r="Q32" s="14">
        <v>0</v>
      </c>
      <c r="S32" s="14">
        <f t="shared" si="1"/>
        <v>11290528897</v>
      </c>
    </row>
    <row r="33" spans="1:19" ht="21" customHeight="1" x14ac:dyDescent="0.45">
      <c r="A33" s="1" t="s">
        <v>95</v>
      </c>
      <c r="C33" s="23"/>
      <c r="D33" s="6"/>
      <c r="E33" s="52" t="s">
        <v>99</v>
      </c>
      <c r="G33" s="98">
        <v>18</v>
      </c>
      <c r="I33" s="14">
        <v>0</v>
      </c>
      <c r="K33" s="14">
        <v>0</v>
      </c>
      <c r="M33" s="14">
        <f t="shared" si="0"/>
        <v>0</v>
      </c>
      <c r="O33" s="14">
        <v>22643324384</v>
      </c>
      <c r="Q33" s="14">
        <v>0</v>
      </c>
      <c r="S33" s="14">
        <f t="shared" si="1"/>
        <v>22643324384</v>
      </c>
    </row>
    <row r="34" spans="1:19" ht="21" customHeight="1" x14ac:dyDescent="0.45">
      <c r="A34" s="100" t="s">
        <v>158</v>
      </c>
      <c r="C34" s="1"/>
      <c r="D34" s="1"/>
      <c r="E34" s="14"/>
      <c r="G34" s="20"/>
      <c r="I34" s="36">
        <f>SUM(I9:I33)</f>
        <v>2535247111700</v>
      </c>
      <c r="J34" s="32"/>
      <c r="K34" s="36">
        <f>SUM(K9:K33)</f>
        <v>-693569394</v>
      </c>
      <c r="L34" s="32"/>
      <c r="M34" s="36">
        <f>SUM(M9:M33)</f>
        <v>2534553542306</v>
      </c>
      <c r="N34" s="32"/>
      <c r="O34" s="36">
        <f>SUM(O9:O33)</f>
        <v>13625146903573</v>
      </c>
      <c r="P34" s="32"/>
      <c r="Q34" s="36">
        <f>SUM(Q9:Q33)</f>
        <v>-6018239448</v>
      </c>
      <c r="R34" s="32"/>
      <c r="S34" s="36">
        <f>SUM(S9:S33)</f>
        <v>13619128664125</v>
      </c>
    </row>
  </sheetData>
  <sortState ref="A9:S33">
    <sortCondition descending="1" ref="S9:S33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11"/>
  <sheetViews>
    <sheetView rightToLeft="1" view="pageBreakPreview" zoomScaleNormal="100" zoomScaleSheetLayoutView="100" workbookViewId="0">
      <selection activeCell="T27" sqref="T27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2.5" customHeight="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22.5" customHeight="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5" spans="1:13" ht="22.5" customHeight="1" x14ac:dyDescent="0.45">
      <c r="A5" s="206" t="s">
        <v>79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2.5" customHeight="1" x14ac:dyDescent="0.45">
      <c r="A6" s="203" t="s">
        <v>50</v>
      </c>
      <c r="C6" s="203" t="s">
        <v>59</v>
      </c>
      <c r="D6" s="203"/>
      <c r="E6" s="203"/>
      <c r="F6" s="203"/>
      <c r="G6" s="203"/>
      <c r="I6" s="203" t="s">
        <v>200</v>
      </c>
      <c r="J6" s="203"/>
      <c r="K6" s="203"/>
      <c r="L6" s="203"/>
      <c r="M6" s="203"/>
    </row>
    <row r="7" spans="1:13" ht="22.5" customHeight="1" x14ac:dyDescent="0.45">
      <c r="A7" s="203"/>
      <c r="C7" s="8" t="s">
        <v>77</v>
      </c>
      <c r="D7" s="70"/>
      <c r="E7" s="8" t="s">
        <v>74</v>
      </c>
      <c r="F7" s="70"/>
      <c r="G7" s="8" t="s">
        <v>78</v>
      </c>
      <c r="I7" s="8" t="s">
        <v>77</v>
      </c>
      <c r="J7" s="70"/>
      <c r="K7" s="8" t="s">
        <v>74</v>
      </c>
      <c r="L7" s="70"/>
      <c r="M7" s="8" t="s">
        <v>78</v>
      </c>
    </row>
    <row r="8" spans="1:13" ht="22.5" customHeight="1" x14ac:dyDescent="0.45">
      <c r="A8" s="20"/>
      <c r="C8" s="55" t="s">
        <v>133</v>
      </c>
      <c r="D8" s="14"/>
      <c r="E8" s="55" t="s">
        <v>133</v>
      </c>
      <c r="F8" s="14"/>
      <c r="G8" s="55" t="s">
        <v>133</v>
      </c>
      <c r="I8" s="55" t="s">
        <v>133</v>
      </c>
      <c r="J8" s="14"/>
      <c r="K8" s="55" t="s">
        <v>133</v>
      </c>
      <c r="L8" s="14"/>
      <c r="M8" s="55" t="s">
        <v>133</v>
      </c>
    </row>
    <row r="9" spans="1:13" ht="22.5" customHeight="1" x14ac:dyDescent="0.45">
      <c r="A9" s="82" t="s">
        <v>134</v>
      </c>
      <c r="C9" s="33">
        <v>1454649817667</v>
      </c>
      <c r="D9" s="33"/>
      <c r="E9" s="11">
        <v>-693569394</v>
      </c>
      <c r="F9" s="33"/>
      <c r="G9" s="33">
        <v>1453956248273</v>
      </c>
      <c r="H9" s="33"/>
      <c r="I9" s="33">
        <v>6560077875926</v>
      </c>
      <c r="J9" s="33"/>
      <c r="K9" s="11">
        <v>-6018239448</v>
      </c>
      <c r="L9" s="33"/>
      <c r="M9" s="14">
        <v>6554059636478</v>
      </c>
    </row>
    <row r="10" spans="1:13" ht="22.5" customHeight="1" x14ac:dyDescent="0.45">
      <c r="A10" s="35" t="s">
        <v>158</v>
      </c>
      <c r="C10" s="81">
        <f>SUM(C9)</f>
        <v>1454649817667</v>
      </c>
      <c r="D10" s="33"/>
      <c r="E10" s="81">
        <f>SUM(E9)</f>
        <v>-693569394</v>
      </c>
      <c r="F10" s="33"/>
      <c r="G10" s="81">
        <f>SUM(G9)</f>
        <v>1453956248273</v>
      </c>
      <c r="H10" s="33"/>
      <c r="I10" s="81">
        <f>SUM(I9)</f>
        <v>6560077875926</v>
      </c>
      <c r="J10" s="33"/>
      <c r="K10" s="81">
        <f>SUM(K9)</f>
        <v>-6018239448</v>
      </c>
      <c r="L10" s="33"/>
      <c r="M10" s="81">
        <f>SUM(M9)</f>
        <v>6554059636478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39"/>
  <sheetViews>
    <sheetView rightToLeft="1" view="pageBreakPreview" topLeftCell="A10" zoomScaleNormal="100" zoomScaleSheetLayoutView="100" workbookViewId="0">
      <selection activeCell="T29" sqref="T29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20" ht="2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20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5" spans="1:20" ht="21" x14ac:dyDescent="0.45">
      <c r="A5" s="206" t="s">
        <v>80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  <c r="S5" s="207"/>
    </row>
    <row r="6" spans="1:20" ht="21" x14ac:dyDescent="0.45">
      <c r="A6" s="180" t="s">
        <v>50</v>
      </c>
      <c r="C6" s="203" t="s">
        <v>59</v>
      </c>
      <c r="D6" s="203"/>
      <c r="E6" s="203"/>
      <c r="F6" s="203"/>
      <c r="G6" s="203"/>
      <c r="H6" s="203"/>
      <c r="I6" s="203"/>
      <c r="K6" s="203" t="s">
        <v>200</v>
      </c>
      <c r="L6" s="203"/>
      <c r="M6" s="203"/>
      <c r="N6" s="203"/>
      <c r="O6" s="203"/>
      <c r="P6" s="203"/>
      <c r="Q6" s="203"/>
      <c r="R6" s="207"/>
      <c r="S6" s="207"/>
    </row>
    <row r="7" spans="1:20" ht="42" x14ac:dyDescent="0.45">
      <c r="A7" s="180"/>
      <c r="C7" s="8" t="s">
        <v>6</v>
      </c>
      <c r="D7" s="70"/>
      <c r="E7" s="8" t="s">
        <v>81</v>
      </c>
      <c r="F7" s="70"/>
      <c r="G7" s="8" t="s">
        <v>82</v>
      </c>
      <c r="H7" s="70"/>
      <c r="I7" s="8" t="s">
        <v>83</v>
      </c>
      <c r="K7" s="8" t="s">
        <v>6</v>
      </c>
      <c r="L7" s="70"/>
      <c r="M7" s="8" t="s">
        <v>81</v>
      </c>
      <c r="N7" s="70"/>
      <c r="O7" s="8" t="s">
        <v>82</v>
      </c>
      <c r="P7" s="70"/>
      <c r="Q7" s="8" t="s">
        <v>83</v>
      </c>
      <c r="R7" s="207"/>
      <c r="S7" s="207"/>
    </row>
    <row r="8" spans="1:20" ht="21" x14ac:dyDescent="0.55000000000000004">
      <c r="A8" s="117"/>
      <c r="C8" s="120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0"/>
      <c r="L8" s="14"/>
      <c r="M8" s="55" t="s">
        <v>133</v>
      </c>
      <c r="N8" s="14"/>
      <c r="O8" s="55" t="s">
        <v>133</v>
      </c>
      <c r="P8" s="14"/>
      <c r="Q8" s="55" t="s">
        <v>133</v>
      </c>
      <c r="R8" s="140"/>
      <c r="S8" s="140"/>
    </row>
    <row r="9" spans="1:20" ht="21" x14ac:dyDescent="0.55000000000000004">
      <c r="A9" s="1" t="s">
        <v>163</v>
      </c>
      <c r="C9" s="33">
        <v>55389172</v>
      </c>
      <c r="D9" s="33"/>
      <c r="E9" s="33">
        <v>1134159763706</v>
      </c>
      <c r="F9" s="33"/>
      <c r="G9" s="172">
        <v>-999999988530</v>
      </c>
      <c r="H9" s="33"/>
      <c r="I9" s="33">
        <f t="shared" ref="I9:I27" si="0">E9+G9</f>
        <v>134159775176</v>
      </c>
      <c r="J9" s="33"/>
      <c r="K9" s="33">
        <v>55389172</v>
      </c>
      <c r="L9" s="33"/>
      <c r="M9" s="33">
        <v>1134159763706</v>
      </c>
      <c r="N9" s="33"/>
      <c r="O9" s="172">
        <v>-999999988530</v>
      </c>
      <c r="P9" s="33"/>
      <c r="Q9" s="33">
        <f t="shared" ref="Q9:Q27" si="1">M9+O9</f>
        <v>134159775176</v>
      </c>
      <c r="R9" s="166"/>
      <c r="S9" s="166"/>
    </row>
    <row r="10" spans="1:20" ht="21" x14ac:dyDescent="0.55000000000000004">
      <c r="A10" s="1" t="s">
        <v>126</v>
      </c>
      <c r="C10" s="33">
        <v>48430000</v>
      </c>
      <c r="D10" s="33"/>
      <c r="E10" s="33">
        <v>288351632637</v>
      </c>
      <c r="F10" s="33"/>
      <c r="G10" s="172">
        <v>-209968817103</v>
      </c>
      <c r="H10" s="33"/>
      <c r="I10" s="33">
        <f t="shared" si="0"/>
        <v>78382815534</v>
      </c>
      <c r="J10" s="33"/>
      <c r="K10" s="33">
        <v>48430000</v>
      </c>
      <c r="L10" s="33"/>
      <c r="M10" s="33">
        <v>288351632637</v>
      </c>
      <c r="N10" s="33"/>
      <c r="O10" s="172">
        <v>-210018795616</v>
      </c>
      <c r="P10" s="33"/>
      <c r="Q10" s="33">
        <f t="shared" si="1"/>
        <v>78332837021</v>
      </c>
      <c r="R10" s="166"/>
      <c r="S10" s="166"/>
    </row>
    <row r="11" spans="1:20" ht="21" x14ac:dyDescent="0.55000000000000004">
      <c r="A11" s="1" t="s">
        <v>34</v>
      </c>
      <c r="C11" s="33">
        <v>0</v>
      </c>
      <c r="D11" s="33"/>
      <c r="E11" s="33">
        <v>0</v>
      </c>
      <c r="F11" s="33"/>
      <c r="G11" s="172">
        <v>0</v>
      </c>
      <c r="H11" s="33"/>
      <c r="I11" s="33">
        <f t="shared" si="0"/>
        <v>0</v>
      </c>
      <c r="J11" s="33"/>
      <c r="K11" s="33">
        <v>2100000</v>
      </c>
      <c r="L11" s="33"/>
      <c r="M11" s="33">
        <v>2100000000000</v>
      </c>
      <c r="N11" s="33"/>
      <c r="O11" s="172">
        <v>-2025376833900</v>
      </c>
      <c r="P11" s="33"/>
      <c r="Q11" s="33">
        <f t="shared" si="1"/>
        <v>74623166100</v>
      </c>
      <c r="R11" s="172"/>
      <c r="S11" s="166"/>
    </row>
    <row r="12" spans="1:20" ht="21" x14ac:dyDescent="0.55000000000000004">
      <c r="A12" s="1" t="s">
        <v>95</v>
      </c>
      <c r="C12" s="33">
        <v>0</v>
      </c>
      <c r="D12" s="33"/>
      <c r="E12" s="33">
        <v>0</v>
      </c>
      <c r="F12" s="33"/>
      <c r="G12" s="172">
        <v>0</v>
      </c>
      <c r="H12" s="33"/>
      <c r="I12" s="33">
        <f t="shared" si="0"/>
        <v>0</v>
      </c>
      <c r="J12" s="33"/>
      <c r="K12" s="33">
        <v>1590000</v>
      </c>
      <c r="L12" s="33"/>
      <c r="M12" s="33">
        <v>1590000000000</v>
      </c>
      <c r="N12" s="33"/>
      <c r="O12" s="172">
        <v>-1524422348360</v>
      </c>
      <c r="P12" s="33"/>
      <c r="Q12" s="33">
        <f t="shared" si="1"/>
        <v>65577651640</v>
      </c>
      <c r="R12" s="166"/>
      <c r="S12" s="166"/>
    </row>
    <row r="13" spans="1:20" ht="21" x14ac:dyDescent="0.55000000000000004">
      <c r="A13" s="1" t="s">
        <v>112</v>
      </c>
      <c r="C13" s="33">
        <v>0</v>
      </c>
      <c r="D13" s="33"/>
      <c r="E13" s="33">
        <v>0</v>
      </c>
      <c r="F13" s="33"/>
      <c r="G13" s="172">
        <v>0</v>
      </c>
      <c r="H13" s="33"/>
      <c r="I13" s="33">
        <f t="shared" si="0"/>
        <v>0</v>
      </c>
      <c r="J13" s="33"/>
      <c r="K13" s="33">
        <v>2040000</v>
      </c>
      <c r="L13" s="33"/>
      <c r="M13" s="33">
        <v>2040000000000</v>
      </c>
      <c r="N13" s="33"/>
      <c r="O13" s="172">
        <v>-2001285201300</v>
      </c>
      <c r="P13" s="33"/>
      <c r="Q13" s="33">
        <f t="shared" si="1"/>
        <v>38714798700</v>
      </c>
      <c r="R13" s="166"/>
      <c r="S13" s="166"/>
    </row>
    <row r="14" spans="1:20" x14ac:dyDescent="0.45">
      <c r="A14" s="1" t="s">
        <v>172</v>
      </c>
      <c r="C14" s="33">
        <v>0</v>
      </c>
      <c r="D14" s="33"/>
      <c r="E14" s="33">
        <v>0</v>
      </c>
      <c r="F14" s="33"/>
      <c r="G14" s="172">
        <v>0</v>
      </c>
      <c r="H14" s="33"/>
      <c r="I14" s="33">
        <f t="shared" si="0"/>
        <v>0</v>
      </c>
      <c r="J14" s="33"/>
      <c r="K14" s="33">
        <v>10000000</v>
      </c>
      <c r="L14" s="33"/>
      <c r="M14" s="33">
        <v>136820628323</v>
      </c>
      <c r="N14" s="33"/>
      <c r="O14" s="172">
        <v>-100120000000</v>
      </c>
      <c r="P14" s="33"/>
      <c r="Q14" s="33">
        <f t="shared" si="1"/>
        <v>36700628323</v>
      </c>
      <c r="T14" s="19"/>
    </row>
    <row r="15" spans="1:20" x14ac:dyDescent="0.45">
      <c r="A15" s="1" t="s">
        <v>20</v>
      </c>
      <c r="C15" s="33">
        <v>0</v>
      </c>
      <c r="D15" s="33"/>
      <c r="E15" s="33">
        <v>0</v>
      </c>
      <c r="F15" s="33"/>
      <c r="G15" s="172">
        <v>0</v>
      </c>
      <c r="H15" s="33"/>
      <c r="I15" s="33">
        <f t="shared" si="0"/>
        <v>0</v>
      </c>
      <c r="J15" s="33"/>
      <c r="K15" s="33">
        <v>1851317</v>
      </c>
      <c r="L15" s="33"/>
      <c r="M15" s="33">
        <v>80937259560</v>
      </c>
      <c r="N15" s="33"/>
      <c r="O15" s="172">
        <v>-59527022019</v>
      </c>
      <c r="P15" s="33"/>
      <c r="Q15" s="33">
        <f t="shared" si="1"/>
        <v>21410237541</v>
      </c>
      <c r="T15" s="19"/>
    </row>
    <row r="16" spans="1:20" x14ac:dyDescent="0.45">
      <c r="A16" s="1" t="s">
        <v>113</v>
      </c>
      <c r="C16" s="33">
        <v>0</v>
      </c>
      <c r="D16" s="33"/>
      <c r="E16" s="33">
        <v>0</v>
      </c>
      <c r="F16" s="33"/>
      <c r="G16" s="172">
        <v>0</v>
      </c>
      <c r="H16" s="33"/>
      <c r="I16" s="33">
        <f t="shared" si="0"/>
        <v>0</v>
      </c>
      <c r="J16" s="33"/>
      <c r="K16" s="33">
        <v>587642</v>
      </c>
      <c r="L16" s="33"/>
      <c r="M16" s="33">
        <v>587642000000</v>
      </c>
      <c r="N16" s="33"/>
      <c r="O16" s="172">
        <v>-570966989072</v>
      </c>
      <c r="P16" s="33"/>
      <c r="Q16" s="33">
        <f t="shared" si="1"/>
        <v>16675010928</v>
      </c>
      <c r="T16" s="19"/>
    </row>
    <row r="17" spans="1:20" x14ac:dyDescent="0.45">
      <c r="A17" s="17" t="s">
        <v>28</v>
      </c>
      <c r="C17" s="33">
        <v>0</v>
      </c>
      <c r="D17" s="33"/>
      <c r="E17" s="33">
        <v>0</v>
      </c>
      <c r="F17" s="33"/>
      <c r="G17" s="172">
        <v>0</v>
      </c>
      <c r="H17" s="33"/>
      <c r="I17" s="33">
        <f t="shared" si="0"/>
        <v>0</v>
      </c>
      <c r="J17" s="33"/>
      <c r="K17" s="33">
        <v>71600</v>
      </c>
      <c r="L17" s="33"/>
      <c r="M17" s="33">
        <v>71600000000</v>
      </c>
      <c r="N17" s="33"/>
      <c r="O17" s="172">
        <v>-65132020681</v>
      </c>
      <c r="P17" s="33"/>
      <c r="Q17" s="33">
        <f t="shared" si="1"/>
        <v>6467979319</v>
      </c>
      <c r="T17" s="19"/>
    </row>
    <row r="18" spans="1:20" x14ac:dyDescent="0.45">
      <c r="A18" s="17" t="s">
        <v>173</v>
      </c>
      <c r="C18" s="33">
        <v>0</v>
      </c>
      <c r="D18" s="33"/>
      <c r="E18" s="33">
        <v>0</v>
      </c>
      <c r="F18" s="33"/>
      <c r="G18" s="172">
        <v>0</v>
      </c>
      <c r="H18" s="33"/>
      <c r="I18" s="33">
        <f t="shared" si="0"/>
        <v>0</v>
      </c>
      <c r="J18" s="33"/>
      <c r="K18" s="33">
        <v>2698093</v>
      </c>
      <c r="L18" s="33"/>
      <c r="M18" s="33">
        <v>2494437971150</v>
      </c>
      <c r="N18" s="33"/>
      <c r="O18" s="172">
        <v>-2492567285116</v>
      </c>
      <c r="P18" s="33"/>
      <c r="Q18" s="33">
        <f t="shared" si="1"/>
        <v>1870686034</v>
      </c>
      <c r="T18" s="19"/>
    </row>
    <row r="19" spans="1:20" x14ac:dyDescent="0.45">
      <c r="A19" s="17" t="s">
        <v>122</v>
      </c>
      <c r="C19" s="33">
        <v>0</v>
      </c>
      <c r="D19" s="33"/>
      <c r="E19" s="33">
        <v>0</v>
      </c>
      <c r="F19" s="33"/>
      <c r="G19" s="172">
        <v>0</v>
      </c>
      <c r="H19" s="33"/>
      <c r="I19" s="33">
        <f t="shared" si="0"/>
        <v>0</v>
      </c>
      <c r="J19" s="33"/>
      <c r="K19" s="33">
        <v>565000</v>
      </c>
      <c r="L19" s="33"/>
      <c r="M19" s="33">
        <v>503338500000</v>
      </c>
      <c r="N19" s="33"/>
      <c r="O19" s="172">
        <v>-501474294920</v>
      </c>
      <c r="P19" s="33"/>
      <c r="Q19" s="33">
        <f t="shared" si="1"/>
        <v>1864205080</v>
      </c>
      <c r="S19" s="11"/>
      <c r="T19" s="19"/>
    </row>
    <row r="20" spans="1:20" x14ac:dyDescent="0.45">
      <c r="A20" s="1" t="s">
        <v>12</v>
      </c>
      <c r="C20" s="33">
        <v>0</v>
      </c>
      <c r="D20" s="33"/>
      <c r="E20" s="33">
        <v>0</v>
      </c>
      <c r="F20" s="33"/>
      <c r="G20" s="172">
        <v>0</v>
      </c>
      <c r="H20" s="33"/>
      <c r="I20" s="33">
        <f t="shared" si="0"/>
        <v>0</v>
      </c>
      <c r="J20" s="33"/>
      <c r="K20" s="33">
        <v>3250168</v>
      </c>
      <c r="L20" s="33"/>
      <c r="M20" s="33">
        <v>5114403137</v>
      </c>
      <c r="N20" s="33"/>
      <c r="O20" s="172">
        <v>-4193616691</v>
      </c>
      <c r="P20" s="33"/>
      <c r="Q20" s="33">
        <f t="shared" si="1"/>
        <v>920786446</v>
      </c>
      <c r="T20" s="19"/>
    </row>
    <row r="21" spans="1:20" x14ac:dyDescent="0.45">
      <c r="A21" s="1" t="s">
        <v>29</v>
      </c>
      <c r="C21" s="33">
        <v>0</v>
      </c>
      <c r="D21" s="33"/>
      <c r="E21" s="33">
        <v>0</v>
      </c>
      <c r="F21" s="33"/>
      <c r="G21" s="172">
        <v>0</v>
      </c>
      <c r="H21" s="33"/>
      <c r="I21" s="33">
        <f t="shared" si="0"/>
        <v>0</v>
      </c>
      <c r="J21" s="33"/>
      <c r="K21" s="33">
        <v>1500000</v>
      </c>
      <c r="L21" s="33"/>
      <c r="M21" s="33">
        <v>1499960000000</v>
      </c>
      <c r="N21" s="33"/>
      <c r="O21" s="172">
        <v>-1499728125000</v>
      </c>
      <c r="P21" s="33"/>
      <c r="Q21" s="33">
        <f t="shared" si="1"/>
        <v>231875000</v>
      </c>
      <c r="T21" s="19"/>
    </row>
    <row r="22" spans="1:20" x14ac:dyDescent="0.45">
      <c r="A22" s="1" t="s">
        <v>103</v>
      </c>
      <c r="C22" s="33">
        <v>1000</v>
      </c>
      <c r="D22" s="33"/>
      <c r="E22" s="33">
        <v>999456250</v>
      </c>
      <c r="F22" s="33"/>
      <c r="G22" s="172">
        <v>-848246227</v>
      </c>
      <c r="H22" s="33"/>
      <c r="I22" s="33">
        <f t="shared" si="0"/>
        <v>151210023</v>
      </c>
      <c r="J22" s="33"/>
      <c r="K22" s="33">
        <v>1000</v>
      </c>
      <c r="L22" s="33"/>
      <c r="M22" s="33">
        <v>999456250</v>
      </c>
      <c r="N22" s="33"/>
      <c r="O22" s="172">
        <v>-848246227</v>
      </c>
      <c r="P22" s="33"/>
      <c r="Q22" s="33">
        <f t="shared" si="1"/>
        <v>151210023</v>
      </c>
      <c r="T22" s="19"/>
    </row>
    <row r="23" spans="1:20" x14ac:dyDescent="0.45">
      <c r="A23" s="1" t="s">
        <v>161</v>
      </c>
      <c r="C23" s="33">
        <v>0</v>
      </c>
      <c r="D23" s="33"/>
      <c r="E23" s="33">
        <v>0</v>
      </c>
      <c r="F23" s="33"/>
      <c r="G23" s="172">
        <v>0</v>
      </c>
      <c r="H23" s="33"/>
      <c r="I23" s="33">
        <f t="shared" si="0"/>
        <v>0</v>
      </c>
      <c r="J23" s="33"/>
      <c r="K23" s="33">
        <v>459654776</v>
      </c>
      <c r="L23" s="33"/>
      <c r="M23" s="33">
        <v>1992838453960</v>
      </c>
      <c r="N23" s="33"/>
      <c r="O23" s="172">
        <v>-1992838453960</v>
      </c>
      <c r="P23" s="33"/>
      <c r="Q23" s="33">
        <f t="shared" si="1"/>
        <v>0</v>
      </c>
      <c r="T23" s="19"/>
    </row>
    <row r="24" spans="1:20" x14ac:dyDescent="0.45">
      <c r="A24" s="17" t="s">
        <v>205</v>
      </c>
      <c r="C24" s="33">
        <v>3000000</v>
      </c>
      <c r="D24" s="33"/>
      <c r="E24" s="33">
        <v>2999820000000</v>
      </c>
      <c r="F24" s="33"/>
      <c r="G24" s="172">
        <v>-3000000000000</v>
      </c>
      <c r="H24" s="33"/>
      <c r="I24" s="33">
        <f t="shared" si="0"/>
        <v>-180000000</v>
      </c>
      <c r="J24" s="33"/>
      <c r="K24" s="33">
        <v>3000000</v>
      </c>
      <c r="L24" s="33"/>
      <c r="M24" s="33">
        <v>2999820000000</v>
      </c>
      <c r="N24" s="33"/>
      <c r="O24" s="172">
        <v>-3000000000000</v>
      </c>
      <c r="P24" s="33"/>
      <c r="Q24" s="33">
        <f t="shared" si="1"/>
        <v>-180000000</v>
      </c>
      <c r="T24" s="19"/>
    </row>
    <row r="25" spans="1:20" x14ac:dyDescent="0.45">
      <c r="A25" s="1" t="s">
        <v>204</v>
      </c>
      <c r="C25" s="33">
        <v>3000000</v>
      </c>
      <c r="D25" s="33"/>
      <c r="E25" s="33">
        <v>2999820000000</v>
      </c>
      <c r="F25" s="33"/>
      <c r="G25" s="172">
        <v>-3000000000000</v>
      </c>
      <c r="H25" s="33"/>
      <c r="I25" s="33">
        <f t="shared" si="0"/>
        <v>-180000000</v>
      </c>
      <c r="J25" s="33"/>
      <c r="K25" s="33">
        <v>3000000</v>
      </c>
      <c r="L25" s="33"/>
      <c r="M25" s="33">
        <v>2999820000000</v>
      </c>
      <c r="N25" s="33"/>
      <c r="O25" s="172">
        <v>-3000000000000</v>
      </c>
      <c r="P25" s="33"/>
      <c r="Q25" s="33">
        <f t="shared" si="1"/>
        <v>-180000000</v>
      </c>
      <c r="T25" s="19"/>
    </row>
    <row r="26" spans="1:20" x14ac:dyDescent="0.45">
      <c r="A26" s="1" t="s">
        <v>11</v>
      </c>
      <c r="C26" s="33">
        <v>0</v>
      </c>
      <c r="D26" s="33"/>
      <c r="E26" s="33">
        <v>0</v>
      </c>
      <c r="F26" s="33"/>
      <c r="G26" s="172">
        <v>0</v>
      </c>
      <c r="H26" s="33"/>
      <c r="I26" s="33">
        <f t="shared" si="0"/>
        <v>0</v>
      </c>
      <c r="J26" s="33"/>
      <c r="K26" s="33">
        <v>14152500</v>
      </c>
      <c r="L26" s="33"/>
      <c r="M26" s="33">
        <v>38145481991</v>
      </c>
      <c r="N26" s="33"/>
      <c r="O26" s="172">
        <v>-42837951043</v>
      </c>
      <c r="P26" s="33"/>
      <c r="Q26" s="33">
        <f t="shared" si="1"/>
        <v>-4692469052</v>
      </c>
      <c r="T26" s="19"/>
    </row>
    <row r="27" spans="1:20" x14ac:dyDescent="0.45">
      <c r="A27" s="80" t="s">
        <v>183</v>
      </c>
      <c r="C27" s="33">
        <v>0</v>
      </c>
      <c r="D27" s="33"/>
      <c r="E27" s="33">
        <v>0</v>
      </c>
      <c r="F27" s="33"/>
      <c r="G27" s="172">
        <v>0</v>
      </c>
      <c r="H27" s="33"/>
      <c r="I27" s="33">
        <f t="shared" si="0"/>
        <v>0</v>
      </c>
      <c r="J27" s="33"/>
      <c r="K27" s="33">
        <v>678296</v>
      </c>
      <c r="L27" s="33"/>
      <c r="M27" s="33">
        <v>559829825099</v>
      </c>
      <c r="N27" s="33"/>
      <c r="O27" s="172">
        <v>-625443175680</v>
      </c>
      <c r="P27" s="33"/>
      <c r="Q27" s="33">
        <f t="shared" si="1"/>
        <v>-65613350581</v>
      </c>
      <c r="T27" s="19"/>
    </row>
    <row r="28" spans="1:20" ht="21" x14ac:dyDescent="0.45">
      <c r="A28" s="121" t="s">
        <v>158</v>
      </c>
      <c r="E28" s="36">
        <f>SUM(E9:E27)</f>
        <v>7423150852593</v>
      </c>
      <c r="G28" s="36">
        <f>SUM(G9:G27)</f>
        <v>-7210817051860</v>
      </c>
      <c r="I28" s="36">
        <f>SUM(I9:I27)</f>
        <v>212333800733</v>
      </c>
      <c r="M28" s="36">
        <f>SUM(M9:M27)</f>
        <v>21123815375813</v>
      </c>
      <c r="O28" s="36">
        <f>SUM(O9:O27)</f>
        <v>-20716780348115</v>
      </c>
      <c r="Q28" s="36">
        <f>SUM(Q9:Q27)</f>
        <v>407035027698</v>
      </c>
    </row>
    <row r="30" spans="1:20" x14ac:dyDescent="0.45">
      <c r="A30" s="1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0" x14ac:dyDescent="0.45">
      <c r="A31" s="1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1:20" x14ac:dyDescent="0.45">
      <c r="A32" s="1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1:17" x14ac:dyDescent="0.45">
      <c r="A33" s="17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x14ac:dyDescent="0.45">
      <c r="A34" s="17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1:17" x14ac:dyDescent="0.45">
      <c r="A35" s="17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45">
      <c r="A36" s="1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x14ac:dyDescent="0.45">
      <c r="A37" s="1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x14ac:dyDescent="0.45">
      <c r="A38" s="17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x14ac:dyDescent="0.45">
      <c r="A39" s="1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</sheetData>
  <sortState ref="A9:Q27">
    <sortCondition descending="1" ref="Q9:Q27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A13"/>
  <sheetViews>
    <sheetView rightToLeft="1" view="pageBreakPreview" zoomScale="93" zoomScaleNormal="100" zoomScaleSheetLayoutView="93" workbookViewId="0">
      <selection activeCell="A32" sqref="A32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4.7109375" style="94" bestFit="1" customWidth="1"/>
    <col min="26" max="26" width="2.140625" style="5" customWidth="1"/>
    <col min="27" max="27" width="20" style="5" bestFit="1" customWidth="1"/>
    <col min="28" max="16384" width="9.140625" style="5"/>
  </cols>
  <sheetData>
    <row r="1" spans="1:27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7" ht="21" x14ac:dyDescent="0.4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7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7" ht="21" x14ac:dyDescent="0.45">
      <c r="A4" s="40" t="s">
        <v>146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40" t="s">
        <v>147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80" t="s">
        <v>191</v>
      </c>
      <c r="D6" s="180"/>
      <c r="E6" s="180"/>
      <c r="F6" s="180"/>
      <c r="G6" s="180"/>
      <c r="I6" s="180" t="s">
        <v>2</v>
      </c>
      <c r="J6" s="180"/>
      <c r="K6" s="180"/>
      <c r="L6" s="180"/>
      <c r="M6" s="180"/>
      <c r="N6" s="180"/>
      <c r="O6" s="180"/>
      <c r="Q6" s="180" t="s">
        <v>199</v>
      </c>
      <c r="R6" s="180"/>
      <c r="S6" s="180"/>
      <c r="T6" s="180"/>
      <c r="U6" s="180"/>
      <c r="V6" s="180"/>
      <c r="W6" s="180"/>
      <c r="X6" s="180"/>
      <c r="Y6" s="180"/>
    </row>
    <row r="7" spans="1:27" ht="21" customHeight="1" x14ac:dyDescent="0.45">
      <c r="A7" s="179" t="s">
        <v>5</v>
      </c>
      <c r="B7" s="47"/>
      <c r="C7" s="181" t="s">
        <v>6</v>
      </c>
      <c r="D7" s="22"/>
      <c r="E7" s="181" t="s">
        <v>7</v>
      </c>
      <c r="F7" s="22"/>
      <c r="G7" s="181" t="s">
        <v>8</v>
      </c>
      <c r="I7" s="184" t="s">
        <v>3</v>
      </c>
      <c r="J7" s="184"/>
      <c r="K7" s="184"/>
      <c r="L7" s="22"/>
      <c r="M7" s="184" t="s">
        <v>4</v>
      </c>
      <c r="N7" s="184"/>
      <c r="O7" s="184"/>
      <c r="Q7" s="181" t="s">
        <v>6</v>
      </c>
      <c r="R7" s="22"/>
      <c r="S7" s="185" t="s">
        <v>10</v>
      </c>
      <c r="T7" s="22"/>
      <c r="U7" s="181" t="s">
        <v>7</v>
      </c>
      <c r="V7" s="22"/>
      <c r="W7" s="181" t="s">
        <v>8</v>
      </c>
      <c r="X7" s="22"/>
      <c r="Y7" s="187" t="s">
        <v>132</v>
      </c>
    </row>
    <row r="8" spans="1:27" ht="21" x14ac:dyDescent="0.45">
      <c r="A8" s="180"/>
      <c r="B8" s="47"/>
      <c r="C8" s="182"/>
      <c r="E8" s="182"/>
      <c r="G8" s="182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82"/>
      <c r="S8" s="186"/>
      <c r="U8" s="182"/>
      <c r="W8" s="182"/>
      <c r="Y8" s="188"/>
    </row>
    <row r="9" spans="1:27" ht="21.75" customHeight="1" x14ac:dyDescent="0.45">
      <c r="A9" s="2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159</v>
      </c>
      <c r="B10" s="47"/>
      <c r="C10" s="2">
        <v>459654776</v>
      </c>
      <c r="D10" s="2"/>
      <c r="E10" s="2">
        <v>1992838521412</v>
      </c>
      <c r="F10" s="2"/>
      <c r="G10" s="2">
        <v>2481804976857.71</v>
      </c>
      <c r="H10" s="2"/>
      <c r="I10" s="2">
        <v>0</v>
      </c>
      <c r="J10" s="2"/>
      <c r="K10" s="2">
        <v>0</v>
      </c>
      <c r="L10" s="2"/>
      <c r="M10" s="6">
        <v>-48430000</v>
      </c>
      <c r="O10" s="6">
        <v>288351632637</v>
      </c>
      <c r="P10" s="2"/>
      <c r="Q10" s="2">
        <v>411224776</v>
      </c>
      <c r="R10" s="2"/>
      <c r="S10" s="2">
        <v>6000</v>
      </c>
      <c r="T10" s="2"/>
      <c r="U10" s="2">
        <v>1782869704309</v>
      </c>
      <c r="V10" s="2"/>
      <c r="W10" s="2">
        <v>2448276050889.1201</v>
      </c>
      <c r="Y10" s="123">
        <v>2.0194482898569524E-2</v>
      </c>
      <c r="AA10" s="101"/>
    </row>
    <row r="11" spans="1:27" ht="21" x14ac:dyDescent="0.45">
      <c r="A11" s="35" t="s">
        <v>158</v>
      </c>
      <c r="C11" s="2"/>
      <c r="E11" s="79">
        <f>SUM(E10)</f>
        <v>1992838521412</v>
      </c>
      <c r="G11" s="79">
        <f>SUM(G10)</f>
        <v>2481804976857.71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1782869704309</v>
      </c>
      <c r="W11" s="79">
        <f>SUM(W10)</f>
        <v>2448276050889.1201</v>
      </c>
      <c r="Y11" s="93">
        <v>2.0194482898569524E-2</v>
      </c>
    </row>
    <row r="13" spans="1:27" x14ac:dyDescent="0.45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</row>
  </sheetData>
  <sortState ref="A10:Y10">
    <sortCondition descending="1" ref="W10"/>
  </sortState>
  <mergeCells count="18"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  <mergeCell ref="A13:Y13"/>
    <mergeCell ref="A7:A8"/>
    <mergeCell ref="C6:G6"/>
    <mergeCell ref="I6:O6"/>
    <mergeCell ref="G7:G8"/>
    <mergeCell ref="E7:E8"/>
    <mergeCell ref="C7:C8"/>
  </mergeCells>
  <pageMargins left="0.39" right="0.39" top="0.39" bottom="0.39" header="0" footer="0"/>
  <pageSetup paperSize="9" scale="6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41"/>
  <sheetViews>
    <sheetView rightToLeft="1" view="pageBreakPreview" zoomScaleNormal="100" zoomScaleSheetLayoutView="100" workbookViewId="0">
      <selection activeCell="E39" sqref="E39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.5703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.28515625" style="11" bestFit="1" customWidth="1"/>
    <col min="16" max="16" width="0.85546875" style="11" customWidth="1"/>
    <col min="17" max="17" width="22.28515625" style="11" customWidth="1"/>
    <col min="18" max="18" width="2" style="18" customWidth="1"/>
    <col min="19" max="19" width="17.85546875" style="18" bestFit="1" customWidth="1"/>
    <col min="20" max="16384" width="9.140625" style="18"/>
  </cols>
  <sheetData>
    <row r="1" spans="1:17" ht="19.5" customHeight="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19.5" customHeight="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ht="19.5" customHeight="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5" spans="1:17" ht="19.5" customHeight="1" x14ac:dyDescent="0.45">
      <c r="A5" s="206" t="s">
        <v>84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19.5" customHeight="1" x14ac:dyDescent="0.45">
      <c r="A6" s="203" t="s">
        <v>50</v>
      </c>
      <c r="C6" s="180" t="s">
        <v>59</v>
      </c>
      <c r="D6" s="180"/>
      <c r="E6" s="180"/>
      <c r="F6" s="180"/>
      <c r="G6" s="180"/>
      <c r="H6" s="180"/>
      <c r="I6" s="180"/>
      <c r="K6" s="180" t="s">
        <v>200</v>
      </c>
      <c r="L6" s="180"/>
      <c r="M6" s="180"/>
      <c r="N6" s="180"/>
      <c r="O6" s="180"/>
      <c r="P6" s="180"/>
      <c r="Q6" s="180"/>
    </row>
    <row r="7" spans="1:17" ht="41.25" customHeight="1" x14ac:dyDescent="0.45">
      <c r="A7" s="203"/>
      <c r="C7" s="8" t="s">
        <v>6</v>
      </c>
      <c r="D7" s="70"/>
      <c r="E7" s="8" t="s">
        <v>8</v>
      </c>
      <c r="F7" s="70"/>
      <c r="G7" s="8" t="s">
        <v>82</v>
      </c>
      <c r="H7" s="70"/>
      <c r="I7" s="8" t="s">
        <v>85</v>
      </c>
      <c r="K7" s="8" t="s">
        <v>6</v>
      </c>
      <c r="L7" s="70"/>
      <c r="M7" s="8" t="s">
        <v>8</v>
      </c>
      <c r="N7" s="70"/>
      <c r="O7" s="8" t="s">
        <v>82</v>
      </c>
      <c r="P7" s="70"/>
      <c r="Q7" s="8" t="s">
        <v>85</v>
      </c>
    </row>
    <row r="8" spans="1:17" ht="21" x14ac:dyDescent="0.45">
      <c r="A8" s="117"/>
      <c r="C8" s="120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0"/>
      <c r="L8" s="14"/>
      <c r="M8" s="55" t="s">
        <v>133</v>
      </c>
      <c r="N8" s="14"/>
      <c r="O8" s="55" t="s">
        <v>133</v>
      </c>
      <c r="P8" s="14"/>
      <c r="Q8" s="55" t="s">
        <v>133</v>
      </c>
    </row>
    <row r="9" spans="1:17" ht="19.5" customHeight="1" x14ac:dyDescent="0.45">
      <c r="A9" s="1" t="s">
        <v>126</v>
      </c>
      <c r="C9" s="11">
        <v>411224776</v>
      </c>
      <c r="E9" s="11">
        <v>2448276050889</v>
      </c>
      <c r="G9" s="11">
        <v>-2271836159754</v>
      </c>
      <c r="I9" s="11">
        <f t="shared" ref="I9:I27" si="0">E9+G9</f>
        <v>176439891135</v>
      </c>
      <c r="K9" s="11">
        <v>411224776</v>
      </c>
      <c r="M9" s="11">
        <v>2448276050889</v>
      </c>
      <c r="O9" s="158">
        <v>-1782869704309</v>
      </c>
      <c r="Q9" s="11">
        <f t="shared" ref="Q9:Q27" si="1">M9+O9</f>
        <v>665406346580</v>
      </c>
    </row>
    <row r="10" spans="1:17" ht="19.5" customHeight="1" x14ac:dyDescent="0.45">
      <c r="A10" s="17" t="s">
        <v>20</v>
      </c>
      <c r="C10" s="11">
        <v>29774601</v>
      </c>
      <c r="E10" s="11">
        <v>1601170579290</v>
      </c>
      <c r="G10" s="11">
        <v>-1367902325713</v>
      </c>
      <c r="I10" s="11">
        <f t="shared" si="0"/>
        <v>233268253577</v>
      </c>
      <c r="K10" s="11">
        <v>29774601</v>
      </c>
      <c r="M10" s="11">
        <v>1601170579290</v>
      </c>
      <c r="O10" s="158">
        <v>-1004275175012</v>
      </c>
      <c r="Q10" s="11">
        <f t="shared" si="1"/>
        <v>596895404278</v>
      </c>
    </row>
    <row r="11" spans="1:17" ht="19.5" customHeight="1" x14ac:dyDescent="0.45">
      <c r="A11" s="17" t="s">
        <v>103</v>
      </c>
      <c r="C11" s="11">
        <v>1983800</v>
      </c>
      <c r="E11" s="11">
        <v>1911343341635</v>
      </c>
      <c r="G11" s="11">
        <v>-1844440548908</v>
      </c>
      <c r="I11" s="11">
        <f t="shared" si="0"/>
        <v>66902792727</v>
      </c>
      <c r="K11" s="11">
        <v>1983800</v>
      </c>
      <c r="M11" s="11">
        <v>1911343341635</v>
      </c>
      <c r="O11" s="158">
        <v>-1682750866115</v>
      </c>
      <c r="Q11" s="11">
        <f t="shared" si="1"/>
        <v>228592475520</v>
      </c>
    </row>
    <row r="12" spans="1:17" ht="19.5" customHeight="1" x14ac:dyDescent="0.45">
      <c r="A12" s="17" t="s">
        <v>114</v>
      </c>
      <c r="C12" s="11">
        <v>2650000</v>
      </c>
      <c r="E12" s="11">
        <v>2237502696000</v>
      </c>
      <c r="G12" s="11">
        <v>-2191298583154</v>
      </c>
      <c r="I12" s="11">
        <f t="shared" si="0"/>
        <v>46204112846</v>
      </c>
      <c r="K12" s="11">
        <v>2650000</v>
      </c>
      <c r="M12" s="11">
        <v>2237502696000</v>
      </c>
      <c r="O12" s="158">
        <v>-2040130159375</v>
      </c>
      <c r="Q12" s="11">
        <f t="shared" si="1"/>
        <v>197372536625</v>
      </c>
    </row>
    <row r="13" spans="1:17" ht="19.5" customHeight="1" x14ac:dyDescent="0.45">
      <c r="A13" s="17" t="s">
        <v>19</v>
      </c>
      <c r="C13" s="11">
        <v>758126</v>
      </c>
      <c r="E13" s="11">
        <v>419134885933</v>
      </c>
      <c r="G13" s="11">
        <v>-351717774243</v>
      </c>
      <c r="I13" s="11">
        <f t="shared" si="0"/>
        <v>67417111690</v>
      </c>
      <c r="K13" s="11">
        <v>758126</v>
      </c>
      <c r="M13" s="11">
        <v>419134885933</v>
      </c>
      <c r="O13" s="158">
        <v>-289465435264</v>
      </c>
      <c r="Q13" s="11">
        <f t="shared" si="1"/>
        <v>129669450669</v>
      </c>
    </row>
    <row r="14" spans="1:17" ht="19.5" customHeight="1" x14ac:dyDescent="0.45">
      <c r="A14" s="17" t="s">
        <v>104</v>
      </c>
      <c r="C14" s="11">
        <v>4302000</v>
      </c>
      <c r="E14" s="11">
        <v>4144872999150</v>
      </c>
      <c r="G14" s="11">
        <v>-4181897378191</v>
      </c>
      <c r="I14" s="11">
        <f t="shared" si="0"/>
        <v>-37024379041</v>
      </c>
      <c r="K14" s="11">
        <v>4302000</v>
      </c>
      <c r="M14" s="11">
        <v>4144872999150</v>
      </c>
      <c r="O14" s="158">
        <v>-4045297656881</v>
      </c>
      <c r="Q14" s="11">
        <f t="shared" si="1"/>
        <v>99575342269</v>
      </c>
    </row>
    <row r="15" spans="1:17" ht="19.5" customHeight="1" x14ac:dyDescent="0.45">
      <c r="A15" s="17" t="s">
        <v>202</v>
      </c>
      <c r="C15" s="11">
        <v>15774000</v>
      </c>
      <c r="E15" s="11">
        <v>297030357333</v>
      </c>
      <c r="G15" s="11">
        <v>-259139411097</v>
      </c>
      <c r="I15" s="11">
        <f t="shared" si="0"/>
        <v>37890946236</v>
      </c>
      <c r="K15" s="11">
        <v>15774000</v>
      </c>
      <c r="M15" s="11">
        <v>297030357333</v>
      </c>
      <c r="O15" s="158">
        <v>-199918474370</v>
      </c>
      <c r="Q15" s="11">
        <f t="shared" si="1"/>
        <v>97111882963</v>
      </c>
    </row>
    <row r="16" spans="1:17" ht="19.5" customHeight="1" x14ac:dyDescent="0.45">
      <c r="A16" s="17" t="s">
        <v>201</v>
      </c>
      <c r="C16" s="11">
        <v>89879</v>
      </c>
      <c r="E16" s="11">
        <v>295890651585</v>
      </c>
      <c r="G16" s="11">
        <v>-199998660921</v>
      </c>
      <c r="I16" s="11">
        <f t="shared" si="0"/>
        <v>95891990664</v>
      </c>
      <c r="K16" s="11">
        <v>89879</v>
      </c>
      <c r="M16" s="11">
        <v>295890651585</v>
      </c>
      <c r="O16" s="158">
        <v>-199998660921</v>
      </c>
      <c r="Q16" s="11">
        <f t="shared" si="1"/>
        <v>95891990664</v>
      </c>
    </row>
    <row r="17" spans="1:17" ht="19.5" customHeight="1" x14ac:dyDescent="0.45">
      <c r="A17" s="17" t="s">
        <v>105</v>
      </c>
      <c r="C17" s="11">
        <v>646000</v>
      </c>
      <c r="E17" s="11">
        <v>622405382950</v>
      </c>
      <c r="G17" s="11">
        <v>-600592786002</v>
      </c>
      <c r="I17" s="11">
        <f t="shared" si="0"/>
        <v>21812596948</v>
      </c>
      <c r="K17" s="11">
        <v>646000</v>
      </c>
      <c r="M17" s="11">
        <v>622405382950</v>
      </c>
      <c r="O17" s="158">
        <v>-547967062965</v>
      </c>
      <c r="Q17" s="11">
        <f t="shared" si="1"/>
        <v>74438319985</v>
      </c>
    </row>
    <row r="18" spans="1:17" ht="19.5" customHeight="1" x14ac:dyDescent="0.45">
      <c r="A18" s="17" t="s">
        <v>193</v>
      </c>
      <c r="C18" s="11">
        <v>5267000</v>
      </c>
      <c r="E18" s="11">
        <v>404377919492</v>
      </c>
      <c r="G18" s="11">
        <v>-352449751161</v>
      </c>
      <c r="I18" s="11">
        <f t="shared" si="0"/>
        <v>51928168331</v>
      </c>
      <c r="K18" s="11">
        <v>5267000</v>
      </c>
      <c r="M18" s="11">
        <v>404377919492</v>
      </c>
      <c r="O18" s="158">
        <v>-330343677365</v>
      </c>
      <c r="Q18" s="11">
        <f t="shared" si="1"/>
        <v>74034242127</v>
      </c>
    </row>
    <row r="19" spans="1:17" ht="19.5" customHeight="1" x14ac:dyDescent="0.45">
      <c r="A19" s="17" t="s">
        <v>96</v>
      </c>
      <c r="C19" s="11">
        <v>3528000</v>
      </c>
      <c r="E19" s="11">
        <v>3322309391446</v>
      </c>
      <c r="G19" s="11">
        <v>-3305172634627</v>
      </c>
      <c r="I19" s="11">
        <f t="shared" si="0"/>
        <v>17136756819</v>
      </c>
      <c r="K19" s="11">
        <v>3528000</v>
      </c>
      <c r="M19" s="11">
        <v>3322309391446</v>
      </c>
      <c r="O19" s="158">
        <v>-3263591582792</v>
      </c>
      <c r="Q19" s="11">
        <f t="shared" si="1"/>
        <v>58717808654</v>
      </c>
    </row>
    <row r="20" spans="1:17" ht="19.5" customHeight="1" x14ac:dyDescent="0.45">
      <c r="A20" s="1" t="s">
        <v>119</v>
      </c>
      <c r="C20" s="11">
        <v>6050000</v>
      </c>
      <c r="E20" s="11">
        <v>152048981150</v>
      </c>
      <c r="G20" s="11">
        <v>-126154176500</v>
      </c>
      <c r="I20" s="11">
        <f t="shared" si="0"/>
        <v>25894804650</v>
      </c>
      <c r="K20" s="11">
        <v>6050000</v>
      </c>
      <c r="M20" s="11">
        <v>152048981150</v>
      </c>
      <c r="O20" s="158">
        <v>-99940496613</v>
      </c>
      <c r="Q20" s="11">
        <f t="shared" si="1"/>
        <v>52108484537</v>
      </c>
    </row>
    <row r="21" spans="1:17" ht="19.5" customHeight="1" x14ac:dyDescent="0.45">
      <c r="A21" s="17" t="s">
        <v>122</v>
      </c>
      <c r="C21" s="11">
        <v>2700000</v>
      </c>
      <c r="E21" s="11">
        <v>2479869837168</v>
      </c>
      <c r="G21" s="11">
        <v>-2678257805023</v>
      </c>
      <c r="I21" s="11">
        <f t="shared" si="0"/>
        <v>-198387967855</v>
      </c>
      <c r="K21" s="11">
        <v>2700000</v>
      </c>
      <c r="M21" s="11">
        <v>2479869837168</v>
      </c>
      <c r="O21" s="158">
        <v>-2445126000000</v>
      </c>
      <c r="Q21" s="11">
        <f t="shared" si="1"/>
        <v>34743837168</v>
      </c>
    </row>
    <row r="22" spans="1:17" ht="19.5" customHeight="1" x14ac:dyDescent="0.45">
      <c r="A22" s="17" t="s">
        <v>179</v>
      </c>
      <c r="C22" s="11">
        <v>9500000</v>
      </c>
      <c r="E22" s="11">
        <v>123721855400</v>
      </c>
      <c r="G22" s="11">
        <v>-108938616600</v>
      </c>
      <c r="I22" s="11">
        <f t="shared" si="0"/>
        <v>14783238800</v>
      </c>
      <c r="K22" s="11">
        <v>9500000</v>
      </c>
      <c r="M22" s="11">
        <v>123721855400</v>
      </c>
      <c r="O22" s="158">
        <v>-95114000000</v>
      </c>
      <c r="Q22" s="11">
        <f t="shared" si="1"/>
        <v>28607855400</v>
      </c>
    </row>
    <row r="23" spans="1:17" ht="19.5" customHeight="1" x14ac:dyDescent="0.45">
      <c r="A23" s="17" t="s">
        <v>111</v>
      </c>
      <c r="C23" s="11">
        <v>4710000</v>
      </c>
      <c r="E23" s="11">
        <v>112808203002</v>
      </c>
      <c r="G23" s="11">
        <v>-96050973480</v>
      </c>
      <c r="I23" s="11">
        <f t="shared" si="0"/>
        <v>16757229522</v>
      </c>
      <c r="K23" s="11">
        <v>4710000</v>
      </c>
      <c r="M23" s="11">
        <v>112808203002</v>
      </c>
      <c r="O23" s="158">
        <v>-87939477714</v>
      </c>
      <c r="Q23" s="11">
        <f t="shared" si="1"/>
        <v>24868725288</v>
      </c>
    </row>
    <row r="24" spans="1:17" ht="19.5" customHeight="1" x14ac:dyDescent="0.45">
      <c r="A24" s="17" t="s">
        <v>203</v>
      </c>
      <c r="C24" s="11">
        <v>8430000</v>
      </c>
      <c r="E24" s="11">
        <v>224120472312</v>
      </c>
      <c r="G24" s="11">
        <v>-200140470622</v>
      </c>
      <c r="I24" s="11">
        <f t="shared" si="0"/>
        <v>23980001690</v>
      </c>
      <c r="K24" s="11">
        <v>8430000</v>
      </c>
      <c r="M24" s="11">
        <v>224120472312</v>
      </c>
      <c r="O24" s="158">
        <v>-200140470622</v>
      </c>
      <c r="Q24" s="11">
        <f t="shared" si="1"/>
        <v>23980001690</v>
      </c>
    </row>
    <row r="25" spans="1:17" ht="19.5" customHeight="1" x14ac:dyDescent="0.45">
      <c r="A25" s="17" t="s">
        <v>120</v>
      </c>
      <c r="C25" s="11">
        <v>3541990</v>
      </c>
      <c r="E25" s="11">
        <v>66860317563</v>
      </c>
      <c r="G25" s="11">
        <v>-58131724308</v>
      </c>
      <c r="I25" s="11">
        <f t="shared" si="0"/>
        <v>8728593255</v>
      </c>
      <c r="K25" s="11">
        <v>3541990</v>
      </c>
      <c r="M25" s="11">
        <v>66860317563</v>
      </c>
      <c r="O25" s="158">
        <v>-49999991786</v>
      </c>
      <c r="Q25" s="11">
        <f t="shared" si="1"/>
        <v>16860325777</v>
      </c>
    </row>
    <row r="26" spans="1:17" ht="19.5" customHeight="1" x14ac:dyDescent="0.45">
      <c r="A26" s="17" t="s">
        <v>31</v>
      </c>
      <c r="C26" s="11">
        <v>526865</v>
      </c>
      <c r="E26" s="11">
        <v>498027429956</v>
      </c>
      <c r="G26" s="11">
        <v>-497090120195</v>
      </c>
      <c r="I26" s="11">
        <f t="shared" si="0"/>
        <v>937309761</v>
      </c>
      <c r="K26" s="11">
        <v>526865</v>
      </c>
      <c r="M26" s="18">
        <v>498027429956</v>
      </c>
      <c r="O26" s="158">
        <v>-488530253759</v>
      </c>
      <c r="Q26" s="11">
        <f t="shared" si="1"/>
        <v>9497176197</v>
      </c>
    </row>
    <row r="27" spans="1:17" ht="19.5" customHeight="1" x14ac:dyDescent="0.45">
      <c r="A27" s="17" t="s">
        <v>192</v>
      </c>
      <c r="C27" s="11">
        <v>4990000</v>
      </c>
      <c r="E27" s="11">
        <v>149853542300</v>
      </c>
      <c r="G27" s="11">
        <v>-145372871600</v>
      </c>
      <c r="I27" s="11">
        <f t="shared" si="0"/>
        <v>4480670700</v>
      </c>
      <c r="K27" s="11">
        <v>4990000</v>
      </c>
      <c r="M27" s="11">
        <v>149853542300</v>
      </c>
      <c r="O27" s="158">
        <v>-145484982149</v>
      </c>
      <c r="Q27" s="11">
        <f t="shared" si="1"/>
        <v>4368560151</v>
      </c>
    </row>
    <row r="28" spans="1:17" ht="19.5" customHeight="1" x14ac:dyDescent="0.45">
      <c r="A28" s="17" t="s">
        <v>163</v>
      </c>
      <c r="C28" s="11">
        <v>55389172</v>
      </c>
      <c r="E28" s="11">
        <v>888198052632</v>
      </c>
      <c r="G28" s="11">
        <v>-999999988530</v>
      </c>
      <c r="I28" s="11">
        <v>-111801935898</v>
      </c>
      <c r="K28" s="11">
        <v>0</v>
      </c>
      <c r="M28" s="11">
        <v>0</v>
      </c>
      <c r="O28" s="158">
        <v>0</v>
      </c>
      <c r="Q28" s="11">
        <v>0</v>
      </c>
    </row>
    <row r="29" spans="1:17" ht="19.5" customHeight="1" x14ac:dyDescent="0.45">
      <c r="A29" s="17" t="s">
        <v>35</v>
      </c>
      <c r="C29" s="11">
        <v>500000</v>
      </c>
      <c r="E29" s="11">
        <v>499728125000</v>
      </c>
      <c r="G29" s="11">
        <v>-499728125000</v>
      </c>
      <c r="I29" s="11">
        <f t="shared" ref="I29:I36" si="2">E29+G29</f>
        <v>0</v>
      </c>
      <c r="K29" s="11">
        <v>500000</v>
      </c>
      <c r="M29" s="11">
        <v>499728125000</v>
      </c>
      <c r="O29" s="158">
        <v>-499909375000</v>
      </c>
      <c r="Q29" s="11">
        <f t="shared" ref="Q29:Q36" si="3">M29+O29</f>
        <v>-181250000</v>
      </c>
    </row>
    <row r="30" spans="1:17" ht="19.5" customHeight="1" x14ac:dyDescent="0.45">
      <c r="A30" s="17" t="s">
        <v>94</v>
      </c>
      <c r="C30" s="11">
        <v>1499971</v>
      </c>
      <c r="E30" s="11">
        <v>1499155390768</v>
      </c>
      <c r="G30" s="11">
        <v>-1499155390768</v>
      </c>
      <c r="I30" s="11">
        <f t="shared" si="2"/>
        <v>0</v>
      </c>
      <c r="K30" s="11">
        <v>1499971</v>
      </c>
      <c r="M30" s="11">
        <v>1499155390768</v>
      </c>
      <c r="O30" s="158">
        <v>-1499699130256</v>
      </c>
      <c r="Q30" s="11">
        <f t="shared" si="3"/>
        <v>-543739488</v>
      </c>
    </row>
    <row r="31" spans="1:17" ht="19.5" customHeight="1" x14ac:dyDescent="0.45">
      <c r="A31" s="17" t="s">
        <v>91</v>
      </c>
      <c r="C31" s="11">
        <v>1500000</v>
      </c>
      <c r="E31" s="11">
        <v>1499184375000</v>
      </c>
      <c r="G31" s="11">
        <v>-1499184375000</v>
      </c>
      <c r="I31" s="11">
        <f t="shared" si="2"/>
        <v>0</v>
      </c>
      <c r="K31" s="11">
        <v>1500000</v>
      </c>
      <c r="M31" s="11">
        <v>1499184375000</v>
      </c>
      <c r="O31" s="158">
        <v>-1499728125000</v>
      </c>
      <c r="Q31" s="11">
        <f t="shared" si="3"/>
        <v>-543750000</v>
      </c>
    </row>
    <row r="32" spans="1:17" ht="19.5" customHeight="1" x14ac:dyDescent="0.45">
      <c r="A32" s="17" t="s">
        <v>127</v>
      </c>
      <c r="C32" s="11">
        <v>2000000</v>
      </c>
      <c r="E32" s="11">
        <v>1998912500000</v>
      </c>
      <c r="G32" s="11">
        <v>-1998912500000</v>
      </c>
      <c r="I32" s="11">
        <f t="shared" si="2"/>
        <v>0</v>
      </c>
      <c r="K32" s="11">
        <v>2000000</v>
      </c>
      <c r="M32" s="11">
        <v>1998912500000</v>
      </c>
      <c r="O32" s="158">
        <v>-2000000000000</v>
      </c>
      <c r="Q32" s="11">
        <f t="shared" si="3"/>
        <v>-1087500000</v>
      </c>
    </row>
    <row r="33" spans="1:17" ht="19.5" customHeight="1" x14ac:dyDescent="0.45">
      <c r="A33" s="1" t="s">
        <v>121</v>
      </c>
      <c r="C33" s="11">
        <v>3000000</v>
      </c>
      <c r="E33" s="11">
        <v>2998368750000</v>
      </c>
      <c r="G33" s="11">
        <v>-2998368750000</v>
      </c>
      <c r="I33" s="11">
        <f t="shared" si="2"/>
        <v>0</v>
      </c>
      <c r="K33" s="11">
        <v>3000000</v>
      </c>
      <c r="M33" s="11">
        <v>2998368750000</v>
      </c>
      <c r="O33" s="158">
        <v>-3000000000000</v>
      </c>
      <c r="Q33" s="11">
        <f t="shared" si="3"/>
        <v>-1631250000</v>
      </c>
    </row>
    <row r="34" spans="1:17" ht="19.5" customHeight="1" x14ac:dyDescent="0.45">
      <c r="A34" s="17" t="s">
        <v>173</v>
      </c>
      <c r="C34" s="11">
        <v>3200000</v>
      </c>
      <c r="E34" s="11">
        <v>2954552588000</v>
      </c>
      <c r="G34" s="11">
        <v>-2871461793200</v>
      </c>
      <c r="I34" s="11">
        <f t="shared" si="2"/>
        <v>83090794800</v>
      </c>
      <c r="K34" s="11">
        <v>3200000</v>
      </c>
      <c r="M34" s="11">
        <v>2954552588000</v>
      </c>
      <c r="O34" s="158">
        <v>-2956241802034</v>
      </c>
      <c r="Q34" s="11">
        <f t="shared" si="3"/>
        <v>-1689214034</v>
      </c>
    </row>
    <row r="35" spans="1:17" ht="19.5" customHeight="1" x14ac:dyDescent="0.45">
      <c r="A35" s="17" t="s">
        <v>182</v>
      </c>
      <c r="C35" s="11">
        <v>3253232</v>
      </c>
      <c r="E35" s="11">
        <v>2818436456884</v>
      </c>
      <c r="G35" s="11">
        <v>-2999832329265</v>
      </c>
      <c r="I35" s="11">
        <f t="shared" si="2"/>
        <v>-181395872381</v>
      </c>
      <c r="K35" s="11">
        <v>3253232</v>
      </c>
      <c r="M35" s="11">
        <v>2818436456884</v>
      </c>
      <c r="O35" s="158">
        <v>-3000000421120</v>
      </c>
      <c r="Q35" s="11">
        <f t="shared" si="3"/>
        <v>-181563964236</v>
      </c>
    </row>
    <row r="36" spans="1:17" ht="19.5" customHeight="1" x14ac:dyDescent="0.45">
      <c r="A36" s="145" t="s">
        <v>183</v>
      </c>
      <c r="C36" s="11">
        <v>4744704</v>
      </c>
      <c r="E36" s="11">
        <v>4144118511705</v>
      </c>
      <c r="G36" s="11">
        <v>-3957302534078</v>
      </c>
      <c r="I36" s="11">
        <f t="shared" si="2"/>
        <v>186815977627</v>
      </c>
      <c r="K36" s="11">
        <v>4744704</v>
      </c>
      <c r="M36" s="11">
        <v>4144118511705</v>
      </c>
      <c r="O36" s="158">
        <v>-4374996664320</v>
      </c>
      <c r="Q36" s="11">
        <f t="shared" si="3"/>
        <v>-230878152615</v>
      </c>
    </row>
    <row r="37" spans="1:17" ht="19.5" customHeight="1" x14ac:dyDescent="0.45">
      <c r="A37" s="100" t="s">
        <v>158</v>
      </c>
      <c r="E37" s="36">
        <f>SUM(E9:E36)</f>
        <v>40812279644543</v>
      </c>
      <c r="G37" s="36">
        <f>SUM(G9:G36)</f>
        <v>-40160528557940</v>
      </c>
      <c r="I37" s="36">
        <f>SUM(I9:I36)</f>
        <v>651751086603</v>
      </c>
      <c r="M37" s="36">
        <f>SUM(M9:M36)</f>
        <v>39924081591911</v>
      </c>
      <c r="O37" s="36">
        <f>SUM(O9:O36)</f>
        <v>-37829459645742</v>
      </c>
      <c r="Q37" s="36">
        <f>SUM(Q9:Q36)</f>
        <v>2094621946169</v>
      </c>
    </row>
    <row r="39" spans="1:17" ht="19.5" customHeight="1" x14ac:dyDescent="0.45">
      <c r="I39" s="18"/>
    </row>
    <row r="41" spans="1:17" ht="19.5" customHeight="1" x14ac:dyDescent="0.45">
      <c r="E41" s="18"/>
    </row>
  </sheetData>
  <sortState ref="A9:Q36">
    <sortCondition descending="1" ref="Q9:Q36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Y34"/>
  <sheetViews>
    <sheetView rightToLeft="1" view="pageBreakPreview" zoomScale="91" zoomScaleNormal="100" zoomScaleSheetLayoutView="91" workbookViewId="0">
      <selection activeCell="C33" sqref="C33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8" customWidth="1"/>
    <col min="26" max="26" width="2.5703125" style="18" customWidth="1"/>
    <col min="27" max="16384" width="9.140625" style="18"/>
  </cols>
  <sheetData>
    <row r="1" spans="1:25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21" x14ac:dyDescent="0.4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5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5" spans="1:25" ht="21" x14ac:dyDescent="0.45">
      <c r="A5" s="190" t="s">
        <v>149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ht="21" x14ac:dyDescent="0.45">
      <c r="A6" s="122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1"/>
    </row>
    <row r="7" spans="1:25" ht="21" x14ac:dyDescent="0.45">
      <c r="C7" s="180" t="s">
        <v>191</v>
      </c>
      <c r="D7" s="180"/>
      <c r="E7" s="180"/>
      <c r="F7" s="180"/>
      <c r="G7" s="180"/>
      <c r="I7" s="180" t="s">
        <v>2</v>
      </c>
      <c r="J7" s="180"/>
      <c r="K7" s="180"/>
      <c r="L7" s="180"/>
      <c r="M7" s="180"/>
      <c r="N7" s="180"/>
      <c r="O7" s="180"/>
      <c r="Q7" s="180" t="s">
        <v>199</v>
      </c>
      <c r="R7" s="180"/>
      <c r="S7" s="180"/>
      <c r="T7" s="180"/>
      <c r="U7" s="180"/>
      <c r="V7" s="180"/>
      <c r="W7" s="180"/>
      <c r="X7" s="180"/>
      <c r="Y7" s="180"/>
    </row>
    <row r="8" spans="1:25" ht="21" x14ac:dyDescent="0.45">
      <c r="A8" s="179" t="s">
        <v>16</v>
      </c>
      <c r="C8" s="189" t="s">
        <v>17</v>
      </c>
      <c r="D8" s="70"/>
      <c r="E8" s="189" t="s">
        <v>7</v>
      </c>
      <c r="F8" s="70"/>
      <c r="G8" s="189" t="s">
        <v>8</v>
      </c>
      <c r="I8" s="191" t="s">
        <v>154</v>
      </c>
      <c r="J8" s="191"/>
      <c r="K8" s="191"/>
      <c r="L8" s="70"/>
      <c r="M8" s="191" t="s">
        <v>155</v>
      </c>
      <c r="N8" s="191"/>
      <c r="O8" s="191"/>
      <c r="Q8" s="189" t="s">
        <v>6</v>
      </c>
      <c r="R8" s="70"/>
      <c r="S8" s="192" t="s">
        <v>18</v>
      </c>
      <c r="T8" s="70"/>
      <c r="U8" s="189" t="s">
        <v>7</v>
      </c>
      <c r="V8" s="70"/>
      <c r="W8" s="189" t="s">
        <v>8</v>
      </c>
      <c r="X8" s="70"/>
      <c r="Y8" s="187" t="s">
        <v>132</v>
      </c>
    </row>
    <row r="9" spans="1:25" ht="21" x14ac:dyDescent="0.45">
      <c r="A9" s="180"/>
      <c r="C9" s="180"/>
      <c r="E9" s="180"/>
      <c r="G9" s="180"/>
      <c r="I9" s="118" t="s">
        <v>6</v>
      </c>
      <c r="J9" s="70"/>
      <c r="K9" s="118" t="s">
        <v>7</v>
      </c>
      <c r="M9" s="118" t="s">
        <v>6</v>
      </c>
      <c r="N9" s="70"/>
      <c r="O9" s="118" t="s">
        <v>156</v>
      </c>
      <c r="Q9" s="180"/>
      <c r="S9" s="193"/>
      <c r="U9" s="180"/>
      <c r="W9" s="180"/>
      <c r="Y9" s="188"/>
    </row>
    <row r="10" spans="1:25" ht="21" x14ac:dyDescent="0.45">
      <c r="A10" s="117"/>
      <c r="C10" s="117"/>
      <c r="E10" s="49" t="s">
        <v>133</v>
      </c>
      <c r="G10" s="49" t="s">
        <v>133</v>
      </c>
      <c r="I10" s="117"/>
      <c r="J10" s="14"/>
      <c r="K10" s="49" t="s">
        <v>133</v>
      </c>
      <c r="M10" s="117"/>
      <c r="N10" s="14"/>
      <c r="O10" s="49" t="s">
        <v>133</v>
      </c>
      <c r="Q10" s="117"/>
      <c r="S10" s="49" t="s">
        <v>133</v>
      </c>
      <c r="U10" s="49" t="s">
        <v>133</v>
      </c>
      <c r="W10" s="49" t="s">
        <v>133</v>
      </c>
      <c r="Y10" s="92"/>
    </row>
    <row r="11" spans="1:25" s="126" customFormat="1" x14ac:dyDescent="0.45">
      <c r="A11" s="11" t="s">
        <v>20</v>
      </c>
      <c r="B11" s="18"/>
      <c r="C11" s="124">
        <v>28674601</v>
      </c>
      <c r="D11" s="124"/>
      <c r="E11" s="124">
        <v>839386962125</v>
      </c>
      <c r="F11" s="124"/>
      <c r="G11" s="124">
        <v>1317907051088.46</v>
      </c>
      <c r="H11" s="11"/>
      <c r="I11" s="49">
        <v>1100000</v>
      </c>
      <c r="J11" s="49"/>
      <c r="K11" s="49">
        <v>49995274625</v>
      </c>
      <c r="L11" s="11"/>
      <c r="M11" s="11">
        <v>0</v>
      </c>
      <c r="N11" s="33"/>
      <c r="O11" s="11">
        <v>0</v>
      </c>
      <c r="P11" s="11"/>
      <c r="Q11" s="49">
        <v>29774601</v>
      </c>
      <c r="R11" s="33"/>
      <c r="S11" s="49">
        <v>53841</v>
      </c>
      <c r="T11" s="33"/>
      <c r="U11" s="49">
        <v>889382236750</v>
      </c>
      <c r="V11" s="33"/>
      <c r="W11" s="49">
        <v>1601170579290.0701</v>
      </c>
      <c r="X11" s="33"/>
      <c r="Y11" s="125">
        <v>1.320717566526994E-2</v>
      </c>
    </row>
    <row r="12" spans="1:25" x14ac:dyDescent="0.45">
      <c r="A12" s="11" t="s">
        <v>19</v>
      </c>
      <c r="C12" s="127">
        <v>758126</v>
      </c>
      <c r="D12" s="127"/>
      <c r="E12" s="127">
        <v>270519617091</v>
      </c>
      <c r="F12" s="124"/>
      <c r="G12" s="127">
        <v>351717774243</v>
      </c>
      <c r="I12" s="49">
        <v>0</v>
      </c>
      <c r="J12" s="49"/>
      <c r="K12" s="49">
        <v>0</v>
      </c>
      <c r="M12" s="11">
        <v>0</v>
      </c>
      <c r="O12" s="11">
        <v>0</v>
      </c>
      <c r="Q12" s="49">
        <v>758126</v>
      </c>
      <c r="R12" s="33"/>
      <c r="S12" s="49">
        <v>554131</v>
      </c>
      <c r="T12" s="33"/>
      <c r="U12" s="49">
        <v>270519617091</v>
      </c>
      <c r="V12" s="33"/>
      <c r="W12" s="49">
        <v>419134885933.43597</v>
      </c>
      <c r="X12" s="33"/>
      <c r="Y12" s="125">
        <v>3.4572132023685739E-3</v>
      </c>
    </row>
    <row r="13" spans="1:25" x14ac:dyDescent="0.45">
      <c r="A13" s="11" t="s">
        <v>193</v>
      </c>
      <c r="C13" s="127">
        <v>5267000</v>
      </c>
      <c r="D13" s="127"/>
      <c r="E13" s="127">
        <v>330343677365</v>
      </c>
      <c r="F13" s="127"/>
      <c r="G13" s="127">
        <v>352449751161.20001</v>
      </c>
      <c r="I13" s="49">
        <v>0</v>
      </c>
      <c r="J13" s="49"/>
      <c r="K13" s="49">
        <v>0</v>
      </c>
      <c r="M13" s="11">
        <v>0</v>
      </c>
      <c r="O13" s="11">
        <v>0</v>
      </c>
      <c r="Q13" s="49">
        <v>5267000</v>
      </c>
      <c r="R13" s="33"/>
      <c r="S13" s="49">
        <v>76868</v>
      </c>
      <c r="T13" s="33"/>
      <c r="U13" s="49">
        <v>330343677365</v>
      </c>
      <c r="V13" s="33"/>
      <c r="W13" s="49">
        <v>404377919492.79999</v>
      </c>
      <c r="X13" s="33"/>
      <c r="Y13" s="125">
        <v>3.3354911006832012E-3</v>
      </c>
    </row>
    <row r="14" spans="1:25" x14ac:dyDescent="0.45">
      <c r="A14" s="11" t="s">
        <v>202</v>
      </c>
      <c r="C14" s="127">
        <v>15774000</v>
      </c>
      <c r="D14" s="127"/>
      <c r="E14" s="127">
        <v>199918474370</v>
      </c>
      <c r="F14" s="124"/>
      <c r="G14" s="127">
        <v>259139411097.60001</v>
      </c>
      <c r="I14" s="49">
        <v>0</v>
      </c>
      <c r="J14" s="49"/>
      <c r="K14" s="49">
        <v>0</v>
      </c>
      <c r="M14" s="11">
        <v>0</v>
      </c>
      <c r="O14" s="11">
        <v>0</v>
      </c>
      <c r="Q14" s="49">
        <v>15774000</v>
      </c>
      <c r="R14" s="33"/>
      <c r="S14" s="49">
        <v>18853</v>
      </c>
      <c r="T14" s="33"/>
      <c r="U14" s="49">
        <v>199918474370</v>
      </c>
      <c r="V14" s="33"/>
      <c r="W14" s="49">
        <v>297030357333.59998</v>
      </c>
      <c r="X14" s="33"/>
      <c r="Y14" s="125">
        <v>2.4500400881473311E-3</v>
      </c>
    </row>
    <row r="15" spans="1:25" x14ac:dyDescent="0.45">
      <c r="A15" s="11" t="s">
        <v>203</v>
      </c>
      <c r="C15" s="124">
        <v>0</v>
      </c>
      <c r="D15" s="124"/>
      <c r="E15" s="124">
        <v>0</v>
      </c>
      <c r="F15" s="124"/>
      <c r="G15" s="124">
        <v>0</v>
      </c>
      <c r="I15" s="49">
        <v>8430000</v>
      </c>
      <c r="J15" s="49"/>
      <c r="K15" s="49">
        <v>200140470622</v>
      </c>
      <c r="M15" s="11">
        <v>0</v>
      </c>
      <c r="N15" s="33"/>
      <c r="O15" s="11">
        <v>0</v>
      </c>
      <c r="Q15" s="49">
        <v>8430000</v>
      </c>
      <c r="R15" s="33"/>
      <c r="S15" s="49">
        <v>26618</v>
      </c>
      <c r="T15" s="33"/>
      <c r="U15" s="49">
        <v>200140470622</v>
      </c>
      <c r="V15" s="33"/>
      <c r="W15" s="49">
        <v>224120472312</v>
      </c>
      <c r="X15" s="33"/>
      <c r="Y15" s="125">
        <v>1.8486465379099466E-3</v>
      </c>
    </row>
    <row r="16" spans="1:25" x14ac:dyDescent="0.45">
      <c r="A16" s="11" t="s">
        <v>119</v>
      </c>
      <c r="C16" s="127">
        <v>6050000</v>
      </c>
      <c r="D16" s="127"/>
      <c r="E16" s="127">
        <v>99940496613</v>
      </c>
      <c r="F16" s="124"/>
      <c r="G16" s="127">
        <v>126154176500</v>
      </c>
      <c r="I16" s="49">
        <v>0</v>
      </c>
      <c r="J16" s="49"/>
      <c r="K16" s="49">
        <v>0</v>
      </c>
      <c r="M16" s="11">
        <v>0</v>
      </c>
      <c r="O16" s="11">
        <v>0</v>
      </c>
      <c r="Q16" s="49">
        <v>6050000</v>
      </c>
      <c r="R16" s="33"/>
      <c r="S16" s="49">
        <v>25190</v>
      </c>
      <c r="T16" s="33"/>
      <c r="U16" s="49">
        <v>99940496613</v>
      </c>
      <c r="V16" s="33"/>
      <c r="W16" s="49">
        <v>152048981150</v>
      </c>
      <c r="X16" s="33"/>
      <c r="Y16" s="125">
        <v>1.2541684376087773E-3</v>
      </c>
    </row>
    <row r="17" spans="1:25" x14ac:dyDescent="0.45">
      <c r="A17" s="11" t="s">
        <v>192</v>
      </c>
      <c r="C17" s="124">
        <v>4990000</v>
      </c>
      <c r="D17" s="124"/>
      <c r="E17" s="124">
        <v>145484982149</v>
      </c>
      <c r="F17" s="124"/>
      <c r="G17" s="124">
        <v>145372871600</v>
      </c>
      <c r="I17" s="49">
        <v>0</v>
      </c>
      <c r="J17" s="49"/>
      <c r="K17" s="49">
        <v>0</v>
      </c>
      <c r="M17" s="11">
        <v>0</v>
      </c>
      <c r="N17" s="33"/>
      <c r="O17" s="11">
        <v>0</v>
      </c>
      <c r="Q17" s="49">
        <v>4990000</v>
      </c>
      <c r="R17" s="33"/>
      <c r="S17" s="49">
        <v>30100</v>
      </c>
      <c r="T17" s="33"/>
      <c r="U17" s="49">
        <v>145484982149</v>
      </c>
      <c r="V17" s="33"/>
      <c r="W17" s="49">
        <v>149853542300</v>
      </c>
      <c r="X17" s="33"/>
      <c r="Y17" s="125">
        <v>1.2360594697515459E-3</v>
      </c>
    </row>
    <row r="18" spans="1:25" x14ac:dyDescent="0.45">
      <c r="A18" s="11" t="s">
        <v>179</v>
      </c>
      <c r="C18" s="127">
        <v>9500000</v>
      </c>
      <c r="D18" s="127"/>
      <c r="E18" s="127">
        <v>95114000000</v>
      </c>
      <c r="F18" s="124"/>
      <c r="G18" s="127">
        <v>108938616600</v>
      </c>
      <c r="I18" s="49">
        <v>0</v>
      </c>
      <c r="J18" s="49"/>
      <c r="K18" s="49">
        <v>0</v>
      </c>
      <c r="M18" s="11">
        <v>0</v>
      </c>
      <c r="O18" s="11">
        <v>0</v>
      </c>
      <c r="Q18" s="49">
        <v>9500000</v>
      </c>
      <c r="R18" s="33"/>
      <c r="S18" s="49">
        <v>13039</v>
      </c>
      <c r="T18" s="33"/>
      <c r="U18" s="49">
        <v>95114000000</v>
      </c>
      <c r="V18" s="33"/>
      <c r="W18" s="49">
        <v>123721855400</v>
      </c>
      <c r="X18" s="33"/>
      <c r="Y18" s="125">
        <v>1.0205135536686038E-3</v>
      </c>
    </row>
    <row r="19" spans="1:25" x14ac:dyDescent="0.45">
      <c r="A19" s="11" t="s">
        <v>111</v>
      </c>
      <c r="C19" s="127">
        <v>4710000</v>
      </c>
      <c r="D19" s="127"/>
      <c r="E19" s="127">
        <v>96184113372</v>
      </c>
      <c r="F19" s="127"/>
      <c r="G19" s="127">
        <v>96050973480</v>
      </c>
      <c r="I19" s="49">
        <v>0</v>
      </c>
      <c r="J19" s="49"/>
      <c r="K19" s="49">
        <v>0</v>
      </c>
      <c r="M19" s="11">
        <v>0</v>
      </c>
      <c r="O19" s="11">
        <v>0</v>
      </c>
      <c r="Q19" s="49">
        <v>4710000</v>
      </c>
      <c r="R19" s="33"/>
      <c r="S19" s="49">
        <v>24006</v>
      </c>
      <c r="T19" s="33"/>
      <c r="U19" s="49">
        <v>96184113372</v>
      </c>
      <c r="V19" s="33"/>
      <c r="W19" s="49">
        <v>112808203000</v>
      </c>
      <c r="X19" s="33"/>
      <c r="Y19" s="125">
        <v>9.3049283616303778E-4</v>
      </c>
    </row>
    <row r="20" spans="1:25" x14ac:dyDescent="0.45">
      <c r="A20" s="11" t="s">
        <v>120</v>
      </c>
      <c r="C20" s="124">
        <v>3541990</v>
      </c>
      <c r="D20" s="124"/>
      <c r="E20" s="124">
        <v>49999991786</v>
      </c>
      <c r="F20" s="124"/>
      <c r="G20" s="124">
        <v>58131724308.349998</v>
      </c>
      <c r="I20" s="49">
        <v>0</v>
      </c>
      <c r="J20" s="49"/>
      <c r="K20" s="49">
        <v>0</v>
      </c>
      <c r="M20" s="11">
        <v>0</v>
      </c>
      <c r="N20" s="33"/>
      <c r="O20" s="11">
        <v>0</v>
      </c>
      <c r="Q20" s="49">
        <v>3541990</v>
      </c>
      <c r="R20" s="33"/>
      <c r="S20" s="49">
        <v>18920</v>
      </c>
      <c r="T20" s="33"/>
      <c r="U20" s="49">
        <v>49999991786</v>
      </c>
      <c r="V20" s="33"/>
      <c r="W20" s="49">
        <v>66860317563.160004</v>
      </c>
      <c r="X20" s="33"/>
      <c r="Y20" s="125">
        <v>5.5149399477718935E-4</v>
      </c>
    </row>
    <row r="21" spans="1:25" x14ac:dyDescent="0.45">
      <c r="A21" s="11" t="s">
        <v>163</v>
      </c>
      <c r="B21" s="126"/>
      <c r="C21" s="127">
        <v>55389172</v>
      </c>
      <c r="D21" s="127"/>
      <c r="E21" s="127">
        <v>999999988530</v>
      </c>
      <c r="F21" s="127"/>
      <c r="G21" s="127">
        <v>1111801924428.6001</v>
      </c>
      <c r="H21" s="14"/>
      <c r="I21" s="49">
        <v>0</v>
      </c>
      <c r="J21" s="49"/>
      <c r="K21" s="49">
        <v>0</v>
      </c>
      <c r="L21" s="14"/>
      <c r="M21" s="49">
        <v>-55389172</v>
      </c>
      <c r="N21" s="49"/>
      <c r="O21" s="14">
        <v>1134159763706.3999</v>
      </c>
      <c r="P21" s="14"/>
      <c r="Q21" s="49">
        <v>0</v>
      </c>
      <c r="R21" s="49"/>
      <c r="S21" s="49">
        <v>0</v>
      </c>
      <c r="T21" s="49"/>
      <c r="U21" s="49">
        <v>0</v>
      </c>
      <c r="V21" s="49"/>
      <c r="W21" s="49">
        <v>0</v>
      </c>
      <c r="X21" s="49"/>
      <c r="Y21" s="125">
        <v>0</v>
      </c>
    </row>
    <row r="22" spans="1:25" ht="21" x14ac:dyDescent="0.45">
      <c r="A22" s="121" t="s">
        <v>158</v>
      </c>
      <c r="C22" s="14"/>
      <c r="D22" s="14"/>
      <c r="E22" s="81">
        <f>SUM(E11:E21)</f>
        <v>3126892303401</v>
      </c>
      <c r="G22" s="81">
        <f>SUM(G11:G21)</f>
        <v>3927664274507.21</v>
      </c>
      <c r="I22" s="14"/>
      <c r="K22" s="81">
        <f>SUM(K11:K21)</f>
        <v>250135745247</v>
      </c>
      <c r="M22" s="14"/>
      <c r="O22" s="81">
        <f>SUM(O11:O21)</f>
        <v>1134159763706.3999</v>
      </c>
      <c r="Q22" s="49"/>
      <c r="R22" s="33"/>
      <c r="S22" s="49"/>
      <c r="T22" s="33"/>
      <c r="U22" s="81">
        <f>SUM(U11:U21)</f>
        <v>2377028060118</v>
      </c>
      <c r="V22" s="33"/>
      <c r="W22" s="81">
        <f>SUM(W11:W21)</f>
        <v>3551127113775.0664</v>
      </c>
      <c r="X22" s="33"/>
      <c r="Y22" s="157">
        <v>2.929129488634814E-2</v>
      </c>
    </row>
    <row r="26" spans="1:25" x14ac:dyDescent="0.45">
      <c r="C26" s="18"/>
    </row>
    <row r="27" spans="1:25" x14ac:dyDescent="0.45">
      <c r="C27" s="18"/>
    </row>
    <row r="28" spans="1:25" x14ac:dyDescent="0.45">
      <c r="C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C32" s="18"/>
      <c r="G32" s="18"/>
    </row>
    <row r="33" spans="7:7" x14ac:dyDescent="0.45">
      <c r="G33" s="18"/>
    </row>
    <row r="34" spans="7:7" x14ac:dyDescent="0.45">
      <c r="G34" s="18"/>
    </row>
  </sheetData>
  <sortState ref="A11:Y21">
    <sortCondition descending="1" ref="W11:W21"/>
  </sortState>
  <mergeCells count="18">
    <mergeCell ref="A1:Y1"/>
    <mergeCell ref="A2:Y2"/>
    <mergeCell ref="A3:Y3"/>
    <mergeCell ref="I7:O7"/>
    <mergeCell ref="Q7:Y7"/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K35"/>
  <sheetViews>
    <sheetView rightToLeft="1" view="pageBreakPreview" zoomScale="70" zoomScaleNormal="100" zoomScaleSheetLayoutView="70" workbookViewId="0">
      <selection activeCell="I42" sqref="I42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4" bestFit="1" customWidth="1"/>
    <col min="38" max="38" width="0.28515625" style="5" customWidth="1"/>
    <col min="39" max="16384" width="9.140625" style="5"/>
  </cols>
  <sheetData>
    <row r="1" spans="1:37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</row>
    <row r="2" spans="1:37" ht="21" x14ac:dyDescent="0.4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</row>
    <row r="3" spans="1:37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</row>
    <row r="4" spans="1:37" ht="21" x14ac:dyDescent="0.45">
      <c r="A4" s="190" t="s">
        <v>90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1"/>
    </row>
    <row r="6" spans="1:37" ht="21" x14ac:dyDescent="0.4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 t="s">
        <v>191</v>
      </c>
      <c r="P6" s="180"/>
      <c r="Q6" s="180"/>
      <c r="R6" s="180"/>
      <c r="S6" s="180"/>
      <c r="U6" s="180" t="s">
        <v>2</v>
      </c>
      <c r="V6" s="180"/>
      <c r="W6" s="180"/>
      <c r="X6" s="180"/>
      <c r="Y6" s="180"/>
      <c r="Z6" s="180"/>
      <c r="AA6" s="180"/>
      <c r="AC6" s="180" t="s">
        <v>199</v>
      </c>
      <c r="AD6" s="180"/>
      <c r="AE6" s="180"/>
      <c r="AF6" s="180"/>
      <c r="AG6" s="180"/>
      <c r="AH6" s="180"/>
      <c r="AI6" s="180"/>
      <c r="AJ6" s="180"/>
      <c r="AK6" s="180"/>
    </row>
    <row r="7" spans="1:37" ht="21" customHeight="1" x14ac:dyDescent="0.45">
      <c r="A7" s="194" t="s">
        <v>21</v>
      </c>
      <c r="B7" s="194"/>
      <c r="C7" s="192" t="s">
        <v>22</v>
      </c>
      <c r="D7" s="22"/>
      <c r="E7" s="192" t="s">
        <v>23</v>
      </c>
      <c r="F7" s="22"/>
      <c r="G7" s="189" t="s">
        <v>24</v>
      </c>
      <c r="H7" s="22"/>
      <c r="I7" s="189" t="s">
        <v>25</v>
      </c>
      <c r="J7" s="12"/>
      <c r="K7" s="189" t="s">
        <v>26</v>
      </c>
      <c r="L7" s="22"/>
      <c r="M7" s="189" t="s">
        <v>14</v>
      </c>
      <c r="N7" s="22"/>
      <c r="O7" s="189" t="s">
        <v>6</v>
      </c>
      <c r="P7" s="22"/>
      <c r="Q7" s="189" t="s">
        <v>7</v>
      </c>
      <c r="R7" s="22"/>
      <c r="S7" s="189" t="s">
        <v>8</v>
      </c>
      <c r="U7" s="191" t="s">
        <v>3</v>
      </c>
      <c r="V7" s="191"/>
      <c r="W7" s="191"/>
      <c r="X7" s="22"/>
      <c r="Y7" s="191" t="s">
        <v>4</v>
      </c>
      <c r="Z7" s="191"/>
      <c r="AA7" s="191"/>
      <c r="AC7" s="189" t="s">
        <v>6</v>
      </c>
      <c r="AD7" s="22"/>
      <c r="AE7" s="189" t="s">
        <v>10</v>
      </c>
      <c r="AF7" s="22"/>
      <c r="AG7" s="189" t="s">
        <v>7</v>
      </c>
      <c r="AH7" s="22"/>
      <c r="AI7" s="192" t="s">
        <v>8</v>
      </c>
      <c r="AJ7" s="22"/>
      <c r="AK7" s="187" t="s">
        <v>132</v>
      </c>
    </row>
    <row r="8" spans="1:37" ht="21" x14ac:dyDescent="0.45">
      <c r="A8" s="194"/>
      <c r="B8" s="194"/>
      <c r="C8" s="193"/>
      <c r="E8" s="193"/>
      <c r="G8" s="180"/>
      <c r="I8" s="180"/>
      <c r="K8" s="180"/>
      <c r="M8" s="180"/>
      <c r="O8" s="180"/>
      <c r="Q8" s="180"/>
      <c r="S8" s="180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80"/>
      <c r="AE8" s="180"/>
      <c r="AG8" s="180"/>
      <c r="AI8" s="193"/>
      <c r="AK8" s="188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133</v>
      </c>
      <c r="S9" s="55" t="s">
        <v>133</v>
      </c>
      <c r="U9" s="56"/>
      <c r="V9" s="23"/>
      <c r="W9" s="55" t="s">
        <v>133</v>
      </c>
      <c r="Y9" s="20"/>
      <c r="Z9" s="23"/>
      <c r="AA9" s="55" t="s">
        <v>133</v>
      </c>
      <c r="AC9" s="20"/>
      <c r="AE9" s="55" t="s">
        <v>133</v>
      </c>
      <c r="AG9" s="55" t="s">
        <v>133</v>
      </c>
      <c r="AI9" s="55" t="s">
        <v>133</v>
      </c>
      <c r="AK9" s="92"/>
    </row>
    <row r="10" spans="1:37" x14ac:dyDescent="0.45">
      <c r="A10" s="17" t="s">
        <v>174</v>
      </c>
      <c r="C10" s="7" t="s">
        <v>187</v>
      </c>
      <c r="E10" s="7" t="s">
        <v>187</v>
      </c>
      <c r="G10" s="2" t="s">
        <v>99</v>
      </c>
      <c r="I10" s="7" t="s">
        <v>177</v>
      </c>
      <c r="K10" s="9">
        <v>23</v>
      </c>
      <c r="L10" s="57"/>
      <c r="M10" s="9">
        <v>23</v>
      </c>
      <c r="O10" s="9">
        <v>5000000</v>
      </c>
      <c r="P10" s="57"/>
      <c r="Q10" s="9">
        <v>5000000000000</v>
      </c>
      <c r="R10" s="57"/>
      <c r="S10" s="9">
        <v>5000000000000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5000000</v>
      </c>
      <c r="AD10" s="57"/>
      <c r="AE10" s="9">
        <v>1000000</v>
      </c>
      <c r="AF10" s="57"/>
      <c r="AG10" s="9">
        <v>5000000000000</v>
      </c>
      <c r="AH10" s="57"/>
      <c r="AI10" s="9">
        <v>5000000000000</v>
      </c>
      <c r="AJ10" s="57"/>
      <c r="AK10" s="96">
        <v>4.124225062618176E-2</v>
      </c>
    </row>
    <row r="11" spans="1:37" x14ac:dyDescent="0.45">
      <c r="A11" s="17" t="s">
        <v>175</v>
      </c>
      <c r="C11" s="7" t="s">
        <v>187</v>
      </c>
      <c r="E11" s="7" t="s">
        <v>187</v>
      </c>
      <c r="G11" s="7" t="s">
        <v>99</v>
      </c>
      <c r="I11" s="7" t="s">
        <v>177</v>
      </c>
      <c r="K11" s="9">
        <v>23</v>
      </c>
      <c r="L11" s="57"/>
      <c r="M11" s="9">
        <v>23</v>
      </c>
      <c r="O11" s="9">
        <v>5000000</v>
      </c>
      <c r="P11" s="57"/>
      <c r="Q11" s="9">
        <v>5000000000000</v>
      </c>
      <c r="R11" s="57"/>
      <c r="S11" s="9">
        <v>5000000000000</v>
      </c>
      <c r="T11" s="57"/>
      <c r="U11" s="9">
        <v>0</v>
      </c>
      <c r="V11" s="57"/>
      <c r="W11" s="9">
        <v>0</v>
      </c>
      <c r="X11" s="57"/>
      <c r="Y11" s="9">
        <v>0</v>
      </c>
      <c r="Z11" s="33"/>
      <c r="AA11" s="33">
        <v>0</v>
      </c>
      <c r="AB11" s="57"/>
      <c r="AC11" s="9">
        <v>5000000</v>
      </c>
      <c r="AD11" s="57"/>
      <c r="AE11" s="9">
        <v>1000000</v>
      </c>
      <c r="AF11" s="57"/>
      <c r="AG11" s="9">
        <v>5000000000000</v>
      </c>
      <c r="AH11" s="57"/>
      <c r="AI11" s="9">
        <v>5000000000000</v>
      </c>
      <c r="AJ11" s="57"/>
      <c r="AK11" s="96">
        <v>4.124225062618176E-2</v>
      </c>
    </row>
    <row r="12" spans="1:37" x14ac:dyDescent="0.45">
      <c r="A12" s="17" t="s">
        <v>104</v>
      </c>
      <c r="C12" s="7" t="s">
        <v>27</v>
      </c>
      <c r="E12" s="7" t="s">
        <v>27</v>
      </c>
      <c r="G12" s="7" t="s">
        <v>106</v>
      </c>
      <c r="I12" s="7" t="s">
        <v>107</v>
      </c>
      <c r="K12" s="9">
        <v>18</v>
      </c>
      <c r="L12" s="57"/>
      <c r="M12" s="9">
        <v>18</v>
      </c>
      <c r="O12" s="9">
        <v>4302000</v>
      </c>
      <c r="P12" s="57"/>
      <c r="Q12" s="9">
        <v>3650468775951</v>
      </c>
      <c r="R12" s="57"/>
      <c r="S12" s="9">
        <v>4181897378191</v>
      </c>
      <c r="T12" s="57"/>
      <c r="U12" s="9">
        <v>0</v>
      </c>
      <c r="V12" s="57"/>
      <c r="W12" s="9">
        <v>0</v>
      </c>
      <c r="X12" s="57"/>
      <c r="Y12" s="9">
        <v>0</v>
      </c>
      <c r="Z12" s="57"/>
      <c r="AA12" s="9">
        <v>0</v>
      </c>
      <c r="AB12" s="57"/>
      <c r="AC12" s="9">
        <v>4302000</v>
      </c>
      <c r="AD12" s="57"/>
      <c r="AE12" s="9">
        <v>964000</v>
      </c>
      <c r="AF12" s="57"/>
      <c r="AG12" s="9">
        <v>3650468775951</v>
      </c>
      <c r="AH12" s="57"/>
      <c r="AI12" s="9">
        <v>4144872999150</v>
      </c>
      <c r="AJ12" s="57"/>
      <c r="AK12" s="96">
        <v>3.4188778208927594E-2</v>
      </c>
    </row>
    <row r="13" spans="1:37" x14ac:dyDescent="0.45">
      <c r="A13" s="17" t="s">
        <v>183</v>
      </c>
      <c r="C13" s="7" t="s">
        <v>27</v>
      </c>
      <c r="E13" s="7" t="s">
        <v>27</v>
      </c>
      <c r="G13" s="7" t="s">
        <v>185</v>
      </c>
      <c r="I13" s="7" t="s">
        <v>186</v>
      </c>
      <c r="K13" s="9">
        <v>23</v>
      </c>
      <c r="L13" s="57"/>
      <c r="M13" s="9">
        <v>23</v>
      </c>
      <c r="O13" s="9">
        <v>4744704</v>
      </c>
      <c r="P13" s="57"/>
      <c r="Q13" s="9">
        <v>4374996664320</v>
      </c>
      <c r="R13" s="57"/>
      <c r="S13" s="9">
        <v>3957302534078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4744704</v>
      </c>
      <c r="AD13" s="57"/>
      <c r="AE13" s="9">
        <v>873895</v>
      </c>
      <c r="AF13" s="57"/>
      <c r="AG13" s="9">
        <v>4374996664320</v>
      </c>
      <c r="AH13" s="57"/>
      <c r="AI13" s="9">
        <v>4144118511705</v>
      </c>
      <c r="AJ13" s="57"/>
      <c r="AK13" s="96">
        <v>3.4182554856867393E-2</v>
      </c>
    </row>
    <row r="14" spans="1:37" x14ac:dyDescent="0.45">
      <c r="A14" s="17" t="s">
        <v>96</v>
      </c>
      <c r="C14" s="7" t="s">
        <v>27</v>
      </c>
      <c r="E14" s="7" t="s">
        <v>27</v>
      </c>
      <c r="G14" s="7" t="s">
        <v>100</v>
      </c>
      <c r="I14" s="7" t="s">
        <v>101</v>
      </c>
      <c r="K14" s="9">
        <v>23</v>
      </c>
      <c r="L14" s="57"/>
      <c r="M14" s="9">
        <v>23</v>
      </c>
      <c r="O14" s="9">
        <v>3528000</v>
      </c>
      <c r="P14" s="57"/>
      <c r="Q14" s="9">
        <v>3199976493180</v>
      </c>
      <c r="R14" s="57"/>
      <c r="S14" s="9">
        <v>3305172634627</v>
      </c>
      <c r="T14" s="57"/>
      <c r="U14" s="9">
        <v>0</v>
      </c>
      <c r="V14" s="57"/>
      <c r="W14" s="9">
        <v>0</v>
      </c>
      <c r="X14" s="57"/>
      <c r="Y14" s="9">
        <v>0</v>
      </c>
      <c r="Z14" s="57"/>
      <c r="AA14" s="9">
        <v>0</v>
      </c>
      <c r="AB14" s="57"/>
      <c r="AC14" s="9">
        <v>3528000</v>
      </c>
      <c r="AD14" s="57"/>
      <c r="AE14" s="9">
        <v>942210</v>
      </c>
      <c r="AF14" s="57"/>
      <c r="AG14" s="9">
        <v>3199976493180</v>
      </c>
      <c r="AH14" s="57"/>
      <c r="AI14" s="9">
        <v>3322309391446</v>
      </c>
      <c r="AJ14" s="57"/>
      <c r="AK14" s="96">
        <v>2.7403903315946665E-2</v>
      </c>
    </row>
    <row r="15" spans="1:37" x14ac:dyDescent="0.45">
      <c r="A15" s="17" t="s">
        <v>121</v>
      </c>
      <c r="C15" s="7" t="s">
        <v>27</v>
      </c>
      <c r="E15" s="7" t="s">
        <v>27</v>
      </c>
      <c r="G15" s="7" t="s">
        <v>123</v>
      </c>
      <c r="I15" s="7" t="s">
        <v>124</v>
      </c>
      <c r="K15" s="9">
        <v>23</v>
      </c>
      <c r="L15" s="57"/>
      <c r="M15" s="9">
        <v>23</v>
      </c>
      <c r="O15" s="9">
        <v>3000000</v>
      </c>
      <c r="P15" s="57"/>
      <c r="Q15" s="9">
        <v>3000000000000</v>
      </c>
      <c r="R15" s="57"/>
      <c r="S15" s="9">
        <v>2998368750000</v>
      </c>
      <c r="T15" s="57"/>
      <c r="U15" s="9">
        <v>0</v>
      </c>
      <c r="V15" s="57"/>
      <c r="W15" s="9">
        <v>0</v>
      </c>
      <c r="X15" s="57"/>
      <c r="Y15" s="9">
        <v>0</v>
      </c>
      <c r="Z15" s="57"/>
      <c r="AA15" s="9">
        <v>0</v>
      </c>
      <c r="AB15" s="57"/>
      <c r="AC15" s="9">
        <v>3000000</v>
      </c>
      <c r="AD15" s="57"/>
      <c r="AE15" s="9">
        <v>1000000</v>
      </c>
      <c r="AF15" s="57"/>
      <c r="AG15" s="9">
        <v>3000000000000</v>
      </c>
      <c r="AH15" s="57"/>
      <c r="AI15" s="9">
        <v>2998368750000</v>
      </c>
      <c r="AJ15" s="57"/>
      <c r="AK15" s="96">
        <v>2.4731895091442264E-2</v>
      </c>
    </row>
    <row r="16" spans="1:37" x14ac:dyDescent="0.45">
      <c r="A16" s="17" t="s">
        <v>173</v>
      </c>
      <c r="C16" s="7" t="s">
        <v>27</v>
      </c>
      <c r="E16" s="7" t="s">
        <v>27</v>
      </c>
      <c r="G16" s="7" t="s">
        <v>162</v>
      </c>
      <c r="I16" s="7" t="s">
        <v>176</v>
      </c>
      <c r="K16" s="9">
        <v>23</v>
      </c>
      <c r="L16" s="57"/>
      <c r="M16" s="9">
        <v>23</v>
      </c>
      <c r="O16" s="9">
        <v>3200000</v>
      </c>
      <c r="P16" s="57"/>
      <c r="Q16" s="9">
        <v>2956241802034</v>
      </c>
      <c r="R16" s="57"/>
      <c r="S16" s="9">
        <v>2871461793200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3200000</v>
      </c>
      <c r="AD16" s="57"/>
      <c r="AE16" s="9">
        <v>923800</v>
      </c>
      <c r="AF16" s="57"/>
      <c r="AG16" s="9">
        <v>2956241802034</v>
      </c>
      <c r="AH16" s="57"/>
      <c r="AI16" s="9">
        <v>2954552588000</v>
      </c>
      <c r="AJ16" s="57"/>
      <c r="AK16" s="96">
        <v>2.4370479664505989E-2</v>
      </c>
    </row>
    <row r="17" spans="1:37" x14ac:dyDescent="0.45">
      <c r="A17" s="1" t="s">
        <v>182</v>
      </c>
      <c r="B17" s="27"/>
      <c r="C17" s="2" t="s">
        <v>27</v>
      </c>
      <c r="D17" s="23"/>
      <c r="E17" s="2" t="s">
        <v>27</v>
      </c>
      <c r="F17" s="23"/>
      <c r="G17" s="2" t="s">
        <v>184</v>
      </c>
      <c r="H17" s="23"/>
      <c r="I17" s="2" t="s">
        <v>194</v>
      </c>
      <c r="J17" s="27"/>
      <c r="K17" s="10">
        <v>23</v>
      </c>
      <c r="L17" s="77"/>
      <c r="M17" s="10">
        <v>23</v>
      </c>
      <c r="N17" s="23"/>
      <c r="O17" s="10">
        <v>3253232</v>
      </c>
      <c r="P17" s="77"/>
      <c r="Q17" s="10">
        <v>3000000421120</v>
      </c>
      <c r="R17" s="77"/>
      <c r="S17" s="10">
        <v>2999832329265</v>
      </c>
      <c r="T17" s="77"/>
      <c r="U17" s="10">
        <v>0</v>
      </c>
      <c r="V17" s="77"/>
      <c r="W17" s="10">
        <v>0</v>
      </c>
      <c r="X17" s="77"/>
      <c r="Y17" s="9">
        <v>0</v>
      </c>
      <c r="Z17" s="57"/>
      <c r="AA17" s="9">
        <v>0</v>
      </c>
      <c r="AB17" s="77"/>
      <c r="AC17" s="10">
        <v>3253232</v>
      </c>
      <c r="AD17" s="77"/>
      <c r="AE17" s="10">
        <v>866821</v>
      </c>
      <c r="AF17" s="77"/>
      <c r="AG17" s="10">
        <v>3000000421120</v>
      </c>
      <c r="AH17" s="57"/>
      <c r="AI17" s="9">
        <v>2818436456884</v>
      </c>
      <c r="AJ17" s="57"/>
      <c r="AK17" s="96">
        <v>2.3247732545755531E-2</v>
      </c>
    </row>
    <row r="18" spans="1:37" x14ac:dyDescent="0.45">
      <c r="A18" s="17" t="s">
        <v>122</v>
      </c>
      <c r="C18" s="7" t="s">
        <v>27</v>
      </c>
      <c r="E18" s="7" t="s">
        <v>27</v>
      </c>
      <c r="G18" s="7" t="s">
        <v>130</v>
      </c>
      <c r="I18" s="7" t="s">
        <v>165</v>
      </c>
      <c r="K18" s="9">
        <v>23</v>
      </c>
      <c r="L18" s="57"/>
      <c r="M18" s="9">
        <v>23</v>
      </c>
      <c r="O18" s="9">
        <v>2700000</v>
      </c>
      <c r="P18" s="57"/>
      <c r="Q18" s="9">
        <v>2445126000000</v>
      </c>
      <c r="R18" s="57"/>
      <c r="S18" s="9">
        <v>2678257805023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2700000</v>
      </c>
      <c r="AD18" s="57"/>
      <c r="AE18" s="9">
        <v>918970</v>
      </c>
      <c r="AF18" s="57"/>
      <c r="AG18" s="9">
        <v>2445126000000</v>
      </c>
      <c r="AH18" s="57"/>
      <c r="AI18" s="9">
        <v>2479869837168</v>
      </c>
      <c r="AJ18" s="57"/>
      <c r="AK18" s="96">
        <v>2.0455082668958242E-2</v>
      </c>
    </row>
    <row r="19" spans="1:37" x14ac:dyDescent="0.45">
      <c r="A19" s="17" t="s">
        <v>114</v>
      </c>
      <c r="C19" s="7" t="s">
        <v>27</v>
      </c>
      <c r="E19" s="7" t="s">
        <v>27</v>
      </c>
      <c r="G19" s="2" t="s">
        <v>117</v>
      </c>
      <c r="I19" s="7" t="s">
        <v>118</v>
      </c>
      <c r="K19" s="9">
        <v>18</v>
      </c>
      <c r="L19" s="57"/>
      <c r="M19" s="9">
        <v>18</v>
      </c>
      <c r="O19" s="9">
        <v>2650000</v>
      </c>
      <c r="P19" s="57"/>
      <c r="Q19" s="9">
        <v>2014365037500</v>
      </c>
      <c r="R19" s="57"/>
      <c r="S19" s="9">
        <v>2191298583154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2650000</v>
      </c>
      <c r="AD19" s="57"/>
      <c r="AE19" s="9">
        <v>844800</v>
      </c>
      <c r="AF19" s="57"/>
      <c r="AG19" s="9">
        <v>2014365037500</v>
      </c>
      <c r="AH19" s="57"/>
      <c r="AI19" s="9">
        <v>2237502696000</v>
      </c>
      <c r="AJ19" s="57"/>
      <c r="AK19" s="96">
        <v>1.8455929393037876E-2</v>
      </c>
    </row>
    <row r="20" spans="1:37" x14ac:dyDescent="0.45">
      <c r="A20" s="17" t="s">
        <v>127</v>
      </c>
      <c r="C20" s="7" t="s">
        <v>27</v>
      </c>
      <c r="E20" s="7" t="s">
        <v>27</v>
      </c>
      <c r="G20" s="2" t="s">
        <v>128</v>
      </c>
      <c r="I20" s="7" t="s">
        <v>129</v>
      </c>
      <c r="K20" s="9">
        <v>23</v>
      </c>
      <c r="L20" s="57"/>
      <c r="M20" s="9">
        <v>23</v>
      </c>
      <c r="O20" s="9">
        <v>2000000</v>
      </c>
      <c r="P20" s="57"/>
      <c r="Q20" s="9">
        <v>2000000000000</v>
      </c>
      <c r="R20" s="57"/>
      <c r="S20" s="9">
        <v>1998912500000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2000000</v>
      </c>
      <c r="AD20" s="57"/>
      <c r="AE20" s="9">
        <v>1000000</v>
      </c>
      <c r="AF20" s="57"/>
      <c r="AG20" s="9">
        <v>2000000000000</v>
      </c>
      <c r="AH20" s="57"/>
      <c r="AI20" s="9">
        <v>1998912500000</v>
      </c>
      <c r="AJ20" s="57"/>
      <c r="AK20" s="96">
        <v>1.6487930060961508E-2</v>
      </c>
    </row>
    <row r="21" spans="1:37" x14ac:dyDescent="0.45">
      <c r="A21" s="1" t="s">
        <v>103</v>
      </c>
      <c r="C21" s="7" t="s">
        <v>27</v>
      </c>
      <c r="E21" s="7" t="s">
        <v>27</v>
      </c>
      <c r="G21" s="2" t="s">
        <v>106</v>
      </c>
      <c r="I21" s="7" t="s">
        <v>107</v>
      </c>
      <c r="K21" s="10">
        <v>18</v>
      </c>
      <c r="L21" s="57"/>
      <c r="M21" s="10">
        <v>18</v>
      </c>
      <c r="O21" s="9">
        <v>1984800</v>
      </c>
      <c r="P21" s="57"/>
      <c r="Q21" s="9">
        <v>1684205233657</v>
      </c>
      <c r="R21" s="57"/>
      <c r="S21" s="10">
        <v>1845288795135</v>
      </c>
      <c r="T21" s="57"/>
      <c r="U21" s="9">
        <v>0</v>
      </c>
      <c r="V21" s="57"/>
      <c r="W21" s="9">
        <v>0</v>
      </c>
      <c r="X21" s="57"/>
      <c r="Y21" s="9">
        <v>-1000</v>
      </c>
      <c r="Z21" s="57"/>
      <c r="AA21" s="9">
        <v>999456250</v>
      </c>
      <c r="AB21" s="57"/>
      <c r="AC21" s="9">
        <v>1983800</v>
      </c>
      <c r="AD21" s="57"/>
      <c r="AE21" s="9">
        <v>964000</v>
      </c>
      <c r="AF21" s="57"/>
      <c r="AG21" s="9">
        <v>1683356682048</v>
      </c>
      <c r="AH21" s="57"/>
      <c r="AI21" s="9">
        <v>1911343341635</v>
      </c>
      <c r="AJ21" s="57"/>
      <c r="AK21" s="96">
        <v>1.5765620225678883E-2</v>
      </c>
    </row>
    <row r="22" spans="1:37" x14ac:dyDescent="0.45">
      <c r="A22" s="17" t="s">
        <v>91</v>
      </c>
      <c r="C22" s="7" t="s">
        <v>27</v>
      </c>
      <c r="E22" s="7" t="s">
        <v>27</v>
      </c>
      <c r="G22" s="7" t="s">
        <v>92</v>
      </c>
      <c r="I22" s="7" t="s">
        <v>93</v>
      </c>
      <c r="K22" s="9">
        <v>23</v>
      </c>
      <c r="L22" s="57"/>
      <c r="M22" s="9">
        <v>23</v>
      </c>
      <c r="O22" s="9">
        <v>1500000</v>
      </c>
      <c r="P22" s="57"/>
      <c r="Q22" s="9">
        <v>1500000000000</v>
      </c>
      <c r="R22" s="57"/>
      <c r="S22" s="9">
        <v>1499184375000</v>
      </c>
      <c r="T22" s="57"/>
      <c r="U22" s="9">
        <v>0</v>
      </c>
      <c r="V22" s="57"/>
      <c r="W22" s="9">
        <v>0</v>
      </c>
      <c r="X22" s="57"/>
      <c r="Y22" s="9">
        <v>0</v>
      </c>
      <c r="Z22" s="33"/>
      <c r="AA22" s="33">
        <v>0</v>
      </c>
      <c r="AB22" s="57"/>
      <c r="AC22" s="9">
        <v>1500000</v>
      </c>
      <c r="AD22" s="57"/>
      <c r="AE22" s="9">
        <v>1000000</v>
      </c>
      <c r="AF22" s="57"/>
      <c r="AG22" s="9">
        <v>1500000000000</v>
      </c>
      <c r="AH22" s="57"/>
      <c r="AI22" s="9">
        <v>1499184375000</v>
      </c>
      <c r="AJ22" s="57"/>
      <c r="AK22" s="96">
        <v>1.2365947545721132E-2</v>
      </c>
    </row>
    <row r="23" spans="1:37" x14ac:dyDescent="0.45">
      <c r="A23" s="17" t="s">
        <v>94</v>
      </c>
      <c r="C23" s="7" t="s">
        <v>27</v>
      </c>
      <c r="E23" s="7" t="s">
        <v>27</v>
      </c>
      <c r="G23" s="7" t="s">
        <v>97</v>
      </c>
      <c r="I23" s="7" t="s">
        <v>98</v>
      </c>
      <c r="K23" s="9">
        <v>23</v>
      </c>
      <c r="L23" s="57"/>
      <c r="M23" s="9">
        <v>23</v>
      </c>
      <c r="O23" s="9">
        <v>1499971</v>
      </c>
      <c r="P23" s="57"/>
      <c r="Q23" s="9">
        <v>1500205374093</v>
      </c>
      <c r="R23" s="57"/>
      <c r="S23" s="9">
        <v>1499155390768</v>
      </c>
      <c r="T23" s="57"/>
      <c r="U23" s="9">
        <v>0</v>
      </c>
      <c r="V23" s="57"/>
      <c r="W23" s="9">
        <v>0</v>
      </c>
      <c r="X23" s="57"/>
      <c r="Y23" s="9">
        <v>0</v>
      </c>
      <c r="Z23" s="33"/>
      <c r="AA23" s="33">
        <v>0</v>
      </c>
      <c r="AB23" s="57"/>
      <c r="AC23" s="9">
        <v>1499971</v>
      </c>
      <c r="AD23" s="57"/>
      <c r="AE23" s="9">
        <v>1000000</v>
      </c>
      <c r="AF23" s="57"/>
      <c r="AG23" s="9">
        <v>1500205374093</v>
      </c>
      <c r="AH23" s="57"/>
      <c r="AI23" s="9">
        <v>1499155390768</v>
      </c>
      <c r="AJ23" s="57"/>
      <c r="AK23" s="96">
        <v>1.2365708470729061E-2</v>
      </c>
    </row>
    <row r="24" spans="1:37" x14ac:dyDescent="0.45">
      <c r="A24" s="1" t="s">
        <v>105</v>
      </c>
      <c r="C24" s="7" t="s">
        <v>27</v>
      </c>
      <c r="E24" s="7" t="s">
        <v>27</v>
      </c>
      <c r="G24" s="2" t="s">
        <v>106</v>
      </c>
      <c r="I24" s="7" t="s">
        <v>108</v>
      </c>
      <c r="K24" s="10">
        <v>18</v>
      </c>
      <c r="L24" s="57"/>
      <c r="M24" s="10">
        <v>18</v>
      </c>
      <c r="O24" s="9">
        <v>646000</v>
      </c>
      <c r="P24" s="57"/>
      <c r="Q24" s="9">
        <v>548164381035</v>
      </c>
      <c r="R24" s="57"/>
      <c r="S24" s="10">
        <v>600592786002</v>
      </c>
      <c r="T24" s="57"/>
      <c r="U24" s="10">
        <v>0</v>
      </c>
      <c r="V24" s="57"/>
      <c r="W24" s="10">
        <v>0</v>
      </c>
      <c r="X24" s="57"/>
      <c r="Y24" s="9">
        <v>0</v>
      </c>
      <c r="Z24" s="57"/>
      <c r="AA24" s="9">
        <v>0</v>
      </c>
      <c r="AB24" s="57"/>
      <c r="AC24" s="9">
        <v>646000</v>
      </c>
      <c r="AD24" s="57"/>
      <c r="AE24" s="9">
        <v>964000</v>
      </c>
      <c r="AF24" s="57"/>
      <c r="AG24" s="9">
        <v>548164381035</v>
      </c>
      <c r="AH24" s="57"/>
      <c r="AI24" s="9">
        <v>622405382950</v>
      </c>
      <c r="AJ24" s="57"/>
      <c r="AK24" s="96">
        <v>5.1338797589417073E-3</v>
      </c>
    </row>
    <row r="25" spans="1:37" x14ac:dyDescent="0.45">
      <c r="A25" s="17" t="s">
        <v>35</v>
      </c>
      <c r="C25" s="7" t="s">
        <v>27</v>
      </c>
      <c r="E25" s="7" t="s">
        <v>27</v>
      </c>
      <c r="G25" s="7" t="s">
        <v>36</v>
      </c>
      <c r="I25" s="7" t="s">
        <v>37</v>
      </c>
      <c r="K25" s="9">
        <v>23</v>
      </c>
      <c r="L25" s="57"/>
      <c r="M25" s="9">
        <v>23</v>
      </c>
      <c r="O25" s="9">
        <v>500000</v>
      </c>
      <c r="P25" s="57"/>
      <c r="Q25" s="9">
        <v>500000000000</v>
      </c>
      <c r="R25" s="57"/>
      <c r="S25" s="9">
        <v>499728125000</v>
      </c>
      <c r="T25" s="57"/>
      <c r="U25" s="9">
        <v>0</v>
      </c>
      <c r="V25" s="57"/>
      <c r="W25" s="9">
        <v>0</v>
      </c>
      <c r="X25" s="57"/>
      <c r="Y25" s="9">
        <v>0</v>
      </c>
      <c r="Z25" s="57"/>
      <c r="AA25" s="9">
        <v>0</v>
      </c>
      <c r="AB25" s="57"/>
      <c r="AC25" s="9">
        <v>500000</v>
      </c>
      <c r="AD25" s="57"/>
      <c r="AE25" s="9">
        <v>1000000</v>
      </c>
      <c r="AF25" s="57"/>
      <c r="AG25" s="9">
        <v>500000000000</v>
      </c>
      <c r="AH25" s="57"/>
      <c r="AI25" s="9">
        <v>499728125000</v>
      </c>
      <c r="AJ25" s="57"/>
      <c r="AK25" s="96">
        <v>4.121982515240377E-3</v>
      </c>
    </row>
    <row r="26" spans="1:37" x14ac:dyDescent="0.45">
      <c r="A26" s="1" t="s">
        <v>31</v>
      </c>
      <c r="C26" s="7" t="s">
        <v>27</v>
      </c>
      <c r="E26" s="7" t="s">
        <v>27</v>
      </c>
      <c r="G26" s="2" t="s">
        <v>32</v>
      </c>
      <c r="I26" s="7" t="s">
        <v>33</v>
      </c>
      <c r="K26" s="10">
        <v>23</v>
      </c>
      <c r="L26" s="57"/>
      <c r="M26" s="10">
        <v>23</v>
      </c>
      <c r="O26" s="9">
        <v>526865</v>
      </c>
      <c r="P26" s="57"/>
      <c r="Q26" s="9">
        <v>500020153650</v>
      </c>
      <c r="R26" s="57"/>
      <c r="S26" s="10">
        <v>497090120195</v>
      </c>
      <c r="T26" s="57"/>
      <c r="U26" s="10">
        <v>0</v>
      </c>
      <c r="V26" s="57"/>
      <c r="W26" s="10">
        <v>0</v>
      </c>
      <c r="X26" s="57"/>
      <c r="Y26" s="9">
        <v>0</v>
      </c>
      <c r="Z26" s="57"/>
      <c r="AA26" s="9">
        <v>0</v>
      </c>
      <c r="AB26" s="57"/>
      <c r="AC26" s="9">
        <v>526865</v>
      </c>
      <c r="AD26" s="57"/>
      <c r="AE26" s="9">
        <v>945780</v>
      </c>
      <c r="AF26" s="57"/>
      <c r="AG26" s="9">
        <v>500020153650</v>
      </c>
      <c r="AH26" s="57"/>
      <c r="AI26" s="9">
        <v>498027429956</v>
      </c>
      <c r="AJ26" s="57"/>
      <c r="AK26" s="96">
        <v>4.1079544169917064E-3</v>
      </c>
    </row>
    <row r="27" spans="1:37" x14ac:dyDescent="0.45">
      <c r="A27" s="17" t="s">
        <v>204</v>
      </c>
      <c r="C27" s="7" t="s">
        <v>27</v>
      </c>
      <c r="E27" s="7" t="s">
        <v>27</v>
      </c>
      <c r="G27" s="2" t="s">
        <v>206</v>
      </c>
      <c r="I27" s="7" t="s">
        <v>207</v>
      </c>
      <c r="K27" s="9">
        <v>23</v>
      </c>
      <c r="L27" s="57"/>
      <c r="M27" s="9">
        <v>23</v>
      </c>
      <c r="O27" s="9">
        <v>0</v>
      </c>
      <c r="P27" s="57"/>
      <c r="Q27" s="9">
        <v>0</v>
      </c>
      <c r="R27" s="57"/>
      <c r="S27" s="9">
        <v>0</v>
      </c>
      <c r="T27" s="57"/>
      <c r="U27" s="9">
        <v>3000000</v>
      </c>
      <c r="V27" s="57"/>
      <c r="W27" s="9">
        <v>3000000000000</v>
      </c>
      <c r="X27" s="57"/>
      <c r="Y27" s="9">
        <v>-3000000</v>
      </c>
      <c r="Z27" s="57"/>
      <c r="AA27" s="9">
        <v>2999820000000</v>
      </c>
      <c r="AB27" s="57"/>
      <c r="AC27" s="9">
        <v>0</v>
      </c>
      <c r="AD27" s="57"/>
      <c r="AE27" s="9">
        <v>0</v>
      </c>
      <c r="AF27" s="57"/>
      <c r="AG27" s="9">
        <v>0</v>
      </c>
      <c r="AH27" s="57"/>
      <c r="AI27" s="9">
        <v>0</v>
      </c>
      <c r="AJ27" s="57"/>
      <c r="AK27" s="96">
        <v>0</v>
      </c>
    </row>
    <row r="28" spans="1:37" x14ac:dyDescent="0.45">
      <c r="A28" s="17" t="s">
        <v>205</v>
      </c>
      <c r="C28" s="7" t="s">
        <v>27</v>
      </c>
      <c r="E28" s="7" t="s">
        <v>27</v>
      </c>
      <c r="G28" s="2" t="s">
        <v>208</v>
      </c>
      <c r="I28" s="7" t="s">
        <v>209</v>
      </c>
      <c r="K28" s="9">
        <v>23</v>
      </c>
      <c r="L28" s="57"/>
      <c r="M28" s="9">
        <v>23</v>
      </c>
      <c r="O28" s="9">
        <v>0</v>
      </c>
      <c r="P28" s="57"/>
      <c r="Q28" s="9">
        <v>0</v>
      </c>
      <c r="R28" s="57"/>
      <c r="S28" s="9">
        <v>0</v>
      </c>
      <c r="T28" s="57"/>
      <c r="U28" s="9">
        <v>3000000</v>
      </c>
      <c r="V28" s="57"/>
      <c r="W28" s="9">
        <v>3000000000000</v>
      </c>
      <c r="X28" s="57"/>
      <c r="Y28" s="9">
        <v>-3000000</v>
      </c>
      <c r="Z28" s="57"/>
      <c r="AA28" s="9">
        <v>2999820000000</v>
      </c>
      <c r="AB28" s="57"/>
      <c r="AC28" s="9">
        <v>0</v>
      </c>
      <c r="AD28" s="57"/>
      <c r="AE28" s="9">
        <v>0</v>
      </c>
      <c r="AF28" s="57"/>
      <c r="AG28" s="9">
        <v>0</v>
      </c>
      <c r="AH28" s="57"/>
      <c r="AI28" s="9">
        <v>0</v>
      </c>
      <c r="AJ28" s="57"/>
      <c r="AK28" s="96">
        <v>0</v>
      </c>
    </row>
    <row r="29" spans="1:37" ht="21" x14ac:dyDescent="0.45">
      <c r="A29" s="100" t="s">
        <v>158</v>
      </c>
      <c r="C29" s="2"/>
      <c r="E29" s="2"/>
      <c r="G29" s="2"/>
      <c r="I29" s="2"/>
      <c r="K29" s="2"/>
      <c r="M29" s="2"/>
      <c r="O29" s="9"/>
      <c r="Q29" s="79">
        <f>SUM(Q10:Q28)</f>
        <v>42873770336540</v>
      </c>
      <c r="S29" s="79">
        <f>SUM(S10:S28)</f>
        <v>43623543899638</v>
      </c>
      <c r="U29" s="2"/>
      <c r="W29" s="79">
        <f>SUM(W10:W28)</f>
        <v>6000000000000</v>
      </c>
      <c r="Y29" s="2"/>
      <c r="AA29" s="79">
        <f>SUM(AA10:AA28)</f>
        <v>6000639456250</v>
      </c>
      <c r="AC29" s="2"/>
      <c r="AE29" s="2"/>
      <c r="AG29" s="79">
        <f>SUM(AG10:AG28)</f>
        <v>42872921784931</v>
      </c>
      <c r="AI29" s="79">
        <f>SUM(AI10:AI28)</f>
        <v>43628787775662</v>
      </c>
      <c r="AK29" s="93">
        <v>0.35986987999206937</v>
      </c>
    </row>
    <row r="35" spans="22:22" x14ac:dyDescent="0.45">
      <c r="V35" s="6">
        <v>0</v>
      </c>
    </row>
  </sheetData>
  <sortState ref="A10:AK28">
    <sortCondition descending="1" ref="AI10:AI28"/>
  </sortState>
  <mergeCells count="25"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  <mergeCell ref="AI7:AI8"/>
    <mergeCell ref="AG7:AG8"/>
    <mergeCell ref="AE7:AE8"/>
    <mergeCell ref="AC7:AC8"/>
    <mergeCell ref="A3:AK3"/>
    <mergeCell ref="U6:AA6"/>
    <mergeCell ref="O6:S6"/>
    <mergeCell ref="A6:N6"/>
    <mergeCell ref="A4:AK4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N10"/>
  <sheetViews>
    <sheetView rightToLeft="1" view="pageBreakPreview" zoomScale="115" zoomScaleNormal="100" zoomScaleSheetLayoutView="115" workbookViewId="0">
      <selection activeCell="C24" sqref="C24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1" x14ac:dyDescent="0.4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4" ht="21" x14ac:dyDescent="0.45">
      <c r="A3" s="195" t="s">
        <v>198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5" spans="1:14" ht="21" x14ac:dyDescent="0.45">
      <c r="A5" s="197" t="s">
        <v>143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4" ht="21" x14ac:dyDescent="0.45">
      <c r="C6" s="43" t="s">
        <v>191</v>
      </c>
      <c r="D6" s="54"/>
      <c r="E6" s="196" t="s">
        <v>2</v>
      </c>
      <c r="F6" s="196"/>
      <c r="G6" s="196"/>
      <c r="H6" s="54"/>
      <c r="I6" s="196" t="s">
        <v>199</v>
      </c>
      <c r="J6" s="196"/>
      <c r="K6" s="196"/>
    </row>
    <row r="7" spans="1:14" ht="36.75" customHeight="1" x14ac:dyDescent="0.45">
      <c r="A7" s="41" t="s">
        <v>86</v>
      </c>
      <c r="B7" s="42"/>
      <c r="C7" s="43" t="s">
        <v>46</v>
      </c>
      <c r="D7" s="42"/>
      <c r="E7" s="43" t="s">
        <v>47</v>
      </c>
      <c r="F7" s="42"/>
      <c r="G7" s="43" t="s">
        <v>48</v>
      </c>
      <c r="H7" s="42"/>
      <c r="I7" s="43" t="s">
        <v>46</v>
      </c>
      <c r="J7" s="42"/>
      <c r="K7" s="44" t="s">
        <v>132</v>
      </c>
    </row>
    <row r="8" spans="1:14" ht="18.75" customHeight="1" x14ac:dyDescent="0.45">
      <c r="C8" s="49" t="s">
        <v>133</v>
      </c>
      <c r="E8" s="49" t="s">
        <v>133</v>
      </c>
      <c r="G8" s="49" t="s">
        <v>133</v>
      </c>
      <c r="I8" s="49" t="s">
        <v>133</v>
      </c>
    </row>
    <row r="9" spans="1:14" ht="21.75" customHeight="1" x14ac:dyDescent="0.45">
      <c r="A9" s="82" t="s">
        <v>131</v>
      </c>
      <c r="C9" s="33">
        <v>54706804683157</v>
      </c>
      <c r="D9" s="33"/>
      <c r="E9" s="33">
        <v>85341345391632</v>
      </c>
      <c r="F9" s="33"/>
      <c r="G9" s="33">
        <v>-71022068604703</v>
      </c>
      <c r="H9" s="33"/>
      <c r="I9" s="33">
        <v>69026081470086</v>
      </c>
      <c r="J9" s="33"/>
      <c r="K9" s="116">
        <v>0.56935819034650548</v>
      </c>
    </row>
    <row r="10" spans="1:14" s="45" customFormat="1" ht="21" x14ac:dyDescent="0.55000000000000004">
      <c r="A10" s="35" t="s">
        <v>158</v>
      </c>
      <c r="C10" s="87">
        <f>SUM(C9)</f>
        <v>54706804683157</v>
      </c>
      <c r="D10" s="46"/>
      <c r="E10" s="87">
        <f>SUM(E9)</f>
        <v>85341345391632</v>
      </c>
      <c r="F10" s="46"/>
      <c r="G10" s="87">
        <f>SUM(G9)</f>
        <v>-71022068604703</v>
      </c>
      <c r="H10" s="46"/>
      <c r="I10" s="87">
        <f>SUM(I9)</f>
        <v>69026081470086</v>
      </c>
      <c r="J10" s="46"/>
      <c r="K10" s="88">
        <v>0.56935819034650548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Y21"/>
  <sheetViews>
    <sheetView rightToLeft="1" view="pageBreakPreview" zoomScale="98" zoomScaleNormal="100" zoomScaleSheetLayoutView="98" workbookViewId="0">
      <selection activeCell="C29" sqref="C29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6.14062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4" customWidth="1"/>
    <col min="26" max="26" width="2.140625" style="5" customWidth="1"/>
    <col min="27" max="16384" width="9.140625" style="5"/>
  </cols>
  <sheetData>
    <row r="1" spans="1:25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21" x14ac:dyDescent="0.4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5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ht="21" x14ac:dyDescent="0.45">
      <c r="A4" s="163" t="s">
        <v>146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5" ht="21" x14ac:dyDescent="0.45">
      <c r="A5" s="163" t="s">
        <v>220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5" ht="21" x14ac:dyDescent="0.45">
      <c r="B6" s="47"/>
      <c r="C6" s="180" t="s">
        <v>191</v>
      </c>
      <c r="D6" s="180"/>
      <c r="E6" s="180"/>
      <c r="F6" s="180"/>
      <c r="G6" s="180"/>
      <c r="I6" s="180" t="s">
        <v>2</v>
      </c>
      <c r="J6" s="180"/>
      <c r="K6" s="180"/>
      <c r="L6" s="180"/>
      <c r="M6" s="180"/>
      <c r="N6" s="180"/>
      <c r="O6" s="180"/>
      <c r="Q6" s="180" t="s">
        <v>199</v>
      </c>
      <c r="R6" s="180"/>
      <c r="S6" s="180"/>
      <c r="T6" s="180"/>
      <c r="U6" s="180"/>
      <c r="V6" s="180"/>
      <c r="W6" s="180"/>
      <c r="X6" s="180"/>
      <c r="Y6" s="180"/>
    </row>
    <row r="7" spans="1:25" ht="21" customHeight="1" x14ac:dyDescent="0.45">
      <c r="A7" s="179" t="s">
        <v>5</v>
      </c>
      <c r="B7" s="47"/>
      <c r="C7" s="181" t="s">
        <v>6</v>
      </c>
      <c r="D7" s="22"/>
      <c r="E7" s="181" t="s">
        <v>7</v>
      </c>
      <c r="F7" s="22"/>
      <c r="G7" s="181" t="s">
        <v>8</v>
      </c>
      <c r="I7" s="184" t="s">
        <v>3</v>
      </c>
      <c r="J7" s="184"/>
      <c r="K7" s="184"/>
      <c r="L7" s="22"/>
      <c r="M7" s="184" t="s">
        <v>4</v>
      </c>
      <c r="N7" s="184"/>
      <c r="O7" s="184"/>
      <c r="Q7" s="181" t="s">
        <v>6</v>
      </c>
      <c r="R7" s="22"/>
      <c r="S7" s="185" t="s">
        <v>10</v>
      </c>
      <c r="T7" s="22"/>
      <c r="U7" s="181" t="s">
        <v>7</v>
      </c>
      <c r="V7" s="22"/>
      <c r="W7" s="181" t="s">
        <v>8</v>
      </c>
      <c r="X7" s="22"/>
      <c r="Y7" s="187" t="s">
        <v>132</v>
      </c>
    </row>
    <row r="8" spans="1:25" ht="21" x14ac:dyDescent="0.45">
      <c r="A8" s="180"/>
      <c r="B8" s="47"/>
      <c r="C8" s="182"/>
      <c r="E8" s="182"/>
      <c r="G8" s="182"/>
      <c r="I8" s="162" t="s">
        <v>6</v>
      </c>
      <c r="J8" s="22"/>
      <c r="K8" s="162" t="s">
        <v>7</v>
      </c>
      <c r="M8" s="162" t="s">
        <v>6</v>
      </c>
      <c r="N8" s="22"/>
      <c r="O8" s="162" t="s">
        <v>9</v>
      </c>
      <c r="Q8" s="182"/>
      <c r="S8" s="186"/>
      <c r="U8" s="182"/>
      <c r="W8" s="182"/>
      <c r="Y8" s="188"/>
    </row>
    <row r="9" spans="1:25" ht="21.75" customHeight="1" x14ac:dyDescent="0.45">
      <c r="A9" s="161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5" ht="21" x14ac:dyDescent="0.45">
      <c r="A10" s="34" t="s">
        <v>201</v>
      </c>
      <c r="B10" s="47"/>
      <c r="C10" s="2"/>
      <c r="D10" s="2"/>
      <c r="E10" s="2">
        <v>0</v>
      </c>
      <c r="F10" s="2"/>
      <c r="G10" s="2">
        <v>0</v>
      </c>
      <c r="H10" s="2"/>
      <c r="I10" s="2">
        <v>89879</v>
      </c>
      <c r="J10" s="2"/>
      <c r="K10" s="2">
        <v>199998660921</v>
      </c>
      <c r="L10" s="2"/>
      <c r="P10" s="2"/>
      <c r="Q10" s="2">
        <v>89879</v>
      </c>
      <c r="R10" s="2"/>
      <c r="S10" s="2">
        <v>3300020</v>
      </c>
      <c r="T10" s="2"/>
      <c r="U10" s="2">
        <v>199998660921</v>
      </c>
      <c r="V10" s="2"/>
      <c r="W10" s="2">
        <v>295890651585.80798</v>
      </c>
      <c r="Y10" s="123">
        <v>2.4406392821292237E-3</v>
      </c>
    </row>
    <row r="11" spans="1:25" ht="21" x14ac:dyDescent="0.45">
      <c r="A11" s="165" t="s">
        <v>158</v>
      </c>
      <c r="C11" s="2"/>
      <c r="E11" s="79">
        <f>SUM(E10)</f>
        <v>0</v>
      </c>
      <c r="G11" s="79">
        <f>SUM(G10)</f>
        <v>0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199998660921</v>
      </c>
      <c r="W11" s="79">
        <f>SUM(W10)</f>
        <v>295890651585.80798</v>
      </c>
      <c r="Y11" s="93">
        <f>SUM(Y10)</f>
        <v>2.4406392821292237E-3</v>
      </c>
    </row>
    <row r="13" spans="1:25" x14ac:dyDescent="0.45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</row>
    <row r="19" spans="19:21" x14ac:dyDescent="0.45">
      <c r="S19" s="168"/>
    </row>
    <row r="21" spans="19:21" x14ac:dyDescent="0.45">
      <c r="U21" s="167"/>
    </row>
  </sheetData>
  <mergeCells count="18">
    <mergeCell ref="A1:Y1"/>
    <mergeCell ref="A2:Y2"/>
    <mergeCell ref="A3:Y3"/>
    <mergeCell ref="C6:G6"/>
    <mergeCell ref="U7:U8"/>
    <mergeCell ref="W7:W8"/>
    <mergeCell ref="Y7:Y8"/>
    <mergeCell ref="A13:Y13"/>
    <mergeCell ref="I6:O6"/>
    <mergeCell ref="Q6:Y6"/>
    <mergeCell ref="A7:A8"/>
    <mergeCell ref="C7:C8"/>
    <mergeCell ref="E7:E8"/>
    <mergeCell ref="G7:G8"/>
    <mergeCell ref="I7:K7"/>
    <mergeCell ref="M7:O7"/>
    <mergeCell ref="Q7:Q8"/>
    <mergeCell ref="S7:S8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8"/>
  <sheetViews>
    <sheetView rightToLeft="1" view="pageBreakPreview" zoomScale="115" zoomScaleNormal="100" zoomScaleSheetLayoutView="115" workbookViewId="0">
      <selection activeCell="E25" sqref="E25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5" width="24.7109375" style="73" bestFit="1" customWidth="1"/>
    <col min="16" max="16" width="9.140625" style="73"/>
    <col min="17" max="16384" width="9.140625" style="61"/>
  </cols>
  <sheetData>
    <row r="1" spans="1:20" ht="21" x14ac:dyDescent="0.4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0" ht="21" x14ac:dyDescent="0.4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0" ht="21" x14ac:dyDescent="0.45">
      <c r="A3" s="199" t="s">
        <v>198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200" t="s">
        <v>38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20" x14ac:dyDescent="0.45">
      <c r="A6" s="200" t="s">
        <v>150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8" spans="1:20" ht="21" x14ac:dyDescent="0.45">
      <c r="A8" s="198" t="s">
        <v>39</v>
      </c>
      <c r="C8" s="193" t="str">
        <f>سهام!Q6</f>
        <v>1404/09/30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</row>
    <row r="9" spans="1:20" ht="42" x14ac:dyDescent="0.45">
      <c r="A9" s="193"/>
      <c r="C9" s="8" t="s">
        <v>6</v>
      </c>
      <c r="D9" s="75"/>
      <c r="E9" s="8" t="s">
        <v>40</v>
      </c>
      <c r="F9" s="75"/>
      <c r="G9" s="8" t="s">
        <v>41</v>
      </c>
      <c r="H9" s="75"/>
      <c r="I9" s="8" t="s">
        <v>42</v>
      </c>
      <c r="J9" s="75"/>
      <c r="K9" s="8" t="s">
        <v>43</v>
      </c>
      <c r="L9" s="75"/>
      <c r="M9" s="8" t="s">
        <v>44</v>
      </c>
    </row>
    <row r="10" spans="1:20" x14ac:dyDescent="0.45">
      <c r="A10" s="55"/>
      <c r="C10" s="69"/>
      <c r="D10" s="74"/>
      <c r="E10" s="69" t="s">
        <v>133</v>
      </c>
      <c r="F10" s="74"/>
      <c r="G10" s="69" t="s">
        <v>133</v>
      </c>
      <c r="H10" s="74"/>
      <c r="I10" s="55"/>
      <c r="J10" s="74"/>
      <c r="K10" s="69" t="s">
        <v>133</v>
      </c>
      <c r="L10" s="74"/>
      <c r="M10" s="69"/>
    </row>
    <row r="11" spans="1:20" x14ac:dyDescent="0.45">
      <c r="A11" s="68" t="s">
        <v>103</v>
      </c>
      <c r="B11" s="67"/>
      <c r="C11" s="55">
        <v>1983800</v>
      </c>
      <c r="D11" s="74"/>
      <c r="E11" s="55">
        <v>1000000</v>
      </c>
      <c r="F11" s="74"/>
      <c r="G11" s="55">
        <v>964000</v>
      </c>
      <c r="H11" s="74"/>
      <c r="I11" s="90" t="s">
        <v>210</v>
      </c>
      <c r="J11" s="74"/>
      <c r="K11" s="55">
        <v>1911343341635</v>
      </c>
      <c r="L11" s="74"/>
      <c r="M11" s="55" t="s">
        <v>45</v>
      </c>
      <c r="O11" s="169"/>
      <c r="P11" s="141"/>
      <c r="Q11" s="142"/>
      <c r="R11" s="142"/>
      <c r="S11" s="142"/>
      <c r="T11" s="142"/>
    </row>
    <row r="12" spans="1:20" customFormat="1" ht="21.75" customHeight="1" x14ac:dyDescent="0.45">
      <c r="A12" s="68" t="s">
        <v>104</v>
      </c>
      <c r="B12" s="67"/>
      <c r="C12" s="55">
        <v>4302000</v>
      </c>
      <c r="D12" s="74"/>
      <c r="E12" s="55">
        <v>1000000</v>
      </c>
      <c r="F12" s="74"/>
      <c r="G12" s="55">
        <v>964000</v>
      </c>
      <c r="H12" s="74"/>
      <c r="I12" s="90" t="s">
        <v>210</v>
      </c>
      <c r="J12" s="74"/>
      <c r="K12" s="55">
        <v>4144872999150</v>
      </c>
      <c r="L12" s="74"/>
      <c r="M12" s="55" t="s">
        <v>45</v>
      </c>
      <c r="O12" s="170"/>
      <c r="P12" s="143"/>
      <c r="Q12" s="143"/>
      <c r="R12" s="143"/>
      <c r="S12" s="143"/>
      <c r="T12" s="143"/>
    </row>
    <row r="13" spans="1:20" customFormat="1" ht="21.75" customHeight="1" x14ac:dyDescent="0.45">
      <c r="A13" s="68" t="s">
        <v>105</v>
      </c>
      <c r="B13" s="67"/>
      <c r="C13" s="55">
        <v>646000</v>
      </c>
      <c r="D13" s="74"/>
      <c r="E13" s="55">
        <v>935361</v>
      </c>
      <c r="F13" s="74"/>
      <c r="G13" s="55">
        <v>964000</v>
      </c>
      <c r="H13" s="74"/>
      <c r="I13" s="90" t="s">
        <v>211</v>
      </c>
      <c r="J13" s="74"/>
      <c r="K13" s="55">
        <v>622405382950</v>
      </c>
      <c r="L13" s="74"/>
      <c r="M13" s="55" t="s">
        <v>45</v>
      </c>
      <c r="O13" s="143"/>
      <c r="P13" s="143"/>
      <c r="Q13" s="143"/>
      <c r="R13" s="143"/>
      <c r="S13" s="143"/>
      <c r="T13" s="143"/>
    </row>
    <row r="14" spans="1:20" customFormat="1" ht="21.75" customHeight="1" x14ac:dyDescent="0.45">
      <c r="A14" s="68" t="s">
        <v>114</v>
      </c>
      <c r="B14" s="67"/>
      <c r="C14" s="55">
        <v>2650000</v>
      </c>
      <c r="D14" s="74"/>
      <c r="E14" s="55">
        <v>820990</v>
      </c>
      <c r="F14" s="74"/>
      <c r="G14" s="55">
        <v>844800</v>
      </c>
      <c r="H14" s="74"/>
      <c r="I14" s="90" t="s">
        <v>212</v>
      </c>
      <c r="J14" s="74"/>
      <c r="K14" s="55">
        <v>2237502696000</v>
      </c>
      <c r="L14" s="74"/>
      <c r="M14" s="55" t="s">
        <v>45</v>
      </c>
      <c r="O14" s="143"/>
      <c r="P14" s="143"/>
      <c r="Q14" s="143"/>
      <c r="R14" s="143"/>
      <c r="S14" s="143"/>
      <c r="T14" s="143"/>
    </row>
    <row r="15" spans="1:20" x14ac:dyDescent="0.45">
      <c r="A15" s="68" t="s">
        <v>173</v>
      </c>
      <c r="C15" s="73">
        <v>3200000</v>
      </c>
      <c r="E15" s="73">
        <v>916060</v>
      </c>
      <c r="G15" s="73">
        <v>923800</v>
      </c>
      <c r="I15" s="90" t="s">
        <v>213</v>
      </c>
      <c r="K15" s="73">
        <v>2954552588000</v>
      </c>
      <c r="M15" s="55" t="s">
        <v>45</v>
      </c>
      <c r="O15" s="141"/>
      <c r="P15" s="141"/>
      <c r="Q15" s="142"/>
      <c r="R15" s="142"/>
      <c r="S15" s="142"/>
      <c r="T15" s="142"/>
    </row>
    <row r="16" spans="1:20" x14ac:dyDescent="0.45">
      <c r="A16" s="68" t="s">
        <v>183</v>
      </c>
      <c r="C16" s="73">
        <v>4744704</v>
      </c>
      <c r="E16" s="73">
        <v>794450</v>
      </c>
      <c r="G16" s="73">
        <v>873895</v>
      </c>
      <c r="I16" s="90" t="s">
        <v>214</v>
      </c>
      <c r="K16" s="73">
        <v>4144118511705</v>
      </c>
      <c r="M16" s="55" t="s">
        <v>45</v>
      </c>
      <c r="O16" s="141"/>
      <c r="P16" s="141"/>
      <c r="Q16" s="142"/>
      <c r="R16" s="142"/>
      <c r="S16" s="142"/>
      <c r="T16" s="142"/>
    </row>
    <row r="17" spans="1:20" x14ac:dyDescent="0.45">
      <c r="A17" s="68" t="s">
        <v>182</v>
      </c>
      <c r="C17" s="73">
        <v>3253232</v>
      </c>
      <c r="E17" s="73">
        <v>922610</v>
      </c>
      <c r="G17" s="73">
        <v>866821</v>
      </c>
      <c r="I17" s="90" t="s">
        <v>215</v>
      </c>
      <c r="K17" s="73">
        <v>2818436456884</v>
      </c>
      <c r="M17" s="55" t="s">
        <v>45</v>
      </c>
      <c r="O17" s="141"/>
      <c r="P17" s="141"/>
      <c r="Q17" s="142"/>
      <c r="R17" s="142"/>
      <c r="S17" s="142"/>
      <c r="T17" s="142"/>
    </row>
    <row r="18" spans="1:20" x14ac:dyDescent="0.45">
      <c r="O18" s="141"/>
      <c r="P18" s="141"/>
      <c r="Q18" s="142"/>
      <c r="R18" s="142"/>
      <c r="S18" s="142"/>
      <c r="T18" s="142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18"/>
  <sheetViews>
    <sheetView rightToLeft="1" view="pageBreakPreview" zoomScaleNormal="100" zoomScaleSheetLayoutView="100" workbookViewId="0">
      <selection activeCell="G26" sqref="G26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4" bestFit="1" customWidth="1"/>
    <col min="8" max="8" width="1" style="52" customWidth="1"/>
    <col min="9" max="9" width="8.7109375" style="104" customWidth="1"/>
    <col min="10" max="10" width="1.140625" style="5" customWidth="1"/>
    <col min="11" max="11" width="25.28515625" style="5" bestFit="1" customWidth="1"/>
    <col min="12" max="16384" width="9.140625" style="5"/>
  </cols>
  <sheetData>
    <row r="1" spans="1:11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K1" s="174"/>
    </row>
    <row r="2" spans="1:11" ht="2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K2" s="175"/>
    </row>
    <row r="3" spans="1:11" ht="21" x14ac:dyDescent="0.45">
      <c r="A3" s="183" t="str">
        <f>'صورت وضعیت'!B12</f>
        <v>برای ماه منتهی به 1404/09/30</v>
      </c>
      <c r="B3" s="183"/>
      <c r="C3" s="183"/>
      <c r="D3" s="183"/>
      <c r="E3" s="183"/>
      <c r="F3" s="183"/>
      <c r="G3" s="183"/>
      <c r="H3" s="183"/>
      <c r="I3" s="183"/>
      <c r="K3" s="175"/>
    </row>
    <row r="4" spans="1:11" x14ac:dyDescent="0.45">
      <c r="K4" s="175"/>
    </row>
    <row r="5" spans="1:11" ht="21" x14ac:dyDescent="0.45">
      <c r="A5" s="62" t="s">
        <v>148</v>
      </c>
      <c r="B5" s="26"/>
      <c r="C5" s="26"/>
      <c r="D5" s="26"/>
      <c r="E5" s="72"/>
      <c r="F5" s="72"/>
      <c r="G5" s="110"/>
      <c r="H5" s="72"/>
      <c r="I5" s="115"/>
      <c r="K5" s="175"/>
    </row>
    <row r="6" spans="1:11" x14ac:dyDescent="0.45">
      <c r="K6" s="175"/>
    </row>
    <row r="7" spans="1:11" ht="63" x14ac:dyDescent="0.45">
      <c r="A7" s="63" t="s">
        <v>50</v>
      </c>
      <c r="C7" s="39" t="s">
        <v>51</v>
      </c>
      <c r="E7" s="39" t="s">
        <v>46</v>
      </c>
      <c r="G7" s="111" t="s">
        <v>52</v>
      </c>
      <c r="I7" s="111" t="s">
        <v>142</v>
      </c>
      <c r="K7" s="175"/>
    </row>
    <row r="8" spans="1:11" ht="21" x14ac:dyDescent="0.45">
      <c r="A8" s="48"/>
      <c r="C8" s="20"/>
      <c r="E8" s="14" t="s">
        <v>133</v>
      </c>
      <c r="G8" s="103"/>
      <c r="I8" s="103"/>
      <c r="K8" s="175"/>
    </row>
    <row r="9" spans="1:11" ht="21" x14ac:dyDescent="0.45">
      <c r="A9" s="65" t="s">
        <v>139</v>
      </c>
      <c r="B9" s="27"/>
      <c r="C9" s="2" t="s">
        <v>53</v>
      </c>
      <c r="D9" s="27"/>
      <c r="E9" s="38">
        <f>'درآمد سرمایه گذاری در سهام'!S13</f>
        <v>755817665686</v>
      </c>
      <c r="G9" s="112">
        <v>4.6818597589678344E-2</v>
      </c>
      <c r="H9" s="97"/>
      <c r="I9" s="112">
        <v>6.2343243191835341E-3</v>
      </c>
      <c r="K9" s="176"/>
    </row>
    <row r="10" spans="1:11" ht="42" x14ac:dyDescent="0.45">
      <c r="A10" s="64" t="s">
        <v>138</v>
      </c>
      <c r="C10" s="7" t="s">
        <v>54</v>
      </c>
      <c r="E10" s="38">
        <f>'درآمد سرمایه گذاری در صندوق'!S22</f>
        <v>1240775573920</v>
      </c>
      <c r="G10" s="112">
        <v>7.68589766180411E-2</v>
      </c>
      <c r="H10" s="97"/>
      <c r="I10" s="112">
        <v>1.023447543809063E-2</v>
      </c>
      <c r="K10" s="176"/>
    </row>
    <row r="11" spans="1:11" ht="27.75" customHeight="1" x14ac:dyDescent="0.45">
      <c r="A11" s="64" t="s">
        <v>140</v>
      </c>
      <c r="C11" s="7" t="s">
        <v>55</v>
      </c>
      <c r="E11" s="11">
        <f>'درآمد سرمایه گذاری در اوراق'!S35</f>
        <v>7490090935935</v>
      </c>
      <c r="G11" s="112">
        <v>0.46396845345147586</v>
      </c>
      <c r="H11" s="97"/>
      <c r="I11" s="112">
        <v>6.1781641518544712E-2</v>
      </c>
      <c r="K11" s="176"/>
    </row>
    <row r="12" spans="1:11" ht="30" customHeight="1" x14ac:dyDescent="0.45">
      <c r="A12" s="65" t="s">
        <v>141</v>
      </c>
      <c r="C12" s="7" t="s">
        <v>56</v>
      </c>
      <c r="E12" s="11">
        <f>'درآمد سپرده بانکی'!G10</f>
        <v>6560077875926</v>
      </c>
      <c r="G12" s="112">
        <v>0.406359443783533</v>
      </c>
      <c r="H12" s="97"/>
      <c r="I12" s="112">
        <v>5.4110475177242039E-2</v>
      </c>
      <c r="K12" s="176"/>
    </row>
    <row r="13" spans="1:11" ht="30" customHeight="1" x14ac:dyDescent="0.45">
      <c r="A13" s="65" t="s">
        <v>219</v>
      </c>
      <c r="C13" s="2" t="s">
        <v>58</v>
      </c>
      <c r="E13" s="11">
        <f>'درآمد سرمایه گذاری در کالایی'!S11</f>
        <v>95891990664</v>
      </c>
      <c r="G13" s="112">
        <v>5.9399624099764781E-3</v>
      </c>
      <c r="H13" s="97"/>
      <c r="I13" s="112">
        <v>7.9096030240163385E-4</v>
      </c>
      <c r="K13" s="176"/>
    </row>
    <row r="14" spans="1:11" ht="23.25" customHeight="1" x14ac:dyDescent="0.45">
      <c r="A14" s="86" t="s">
        <v>57</v>
      </c>
      <c r="C14" s="171" t="s">
        <v>216</v>
      </c>
      <c r="E14" s="11">
        <f>'سایر درآمدها'!E10</f>
        <v>880890505</v>
      </c>
      <c r="G14" s="112">
        <v>5.4566147295235768E-5</v>
      </c>
      <c r="H14" s="97"/>
      <c r="I14" s="112">
        <v>7.2659813962867633E-6</v>
      </c>
      <c r="K14" s="176"/>
    </row>
    <row r="15" spans="1:11" ht="21" x14ac:dyDescent="0.45">
      <c r="A15" s="35" t="s">
        <v>158</v>
      </c>
      <c r="C15" s="1"/>
      <c r="E15" s="36">
        <f>SUM(E9:E14)</f>
        <v>16143534932636</v>
      </c>
      <c r="G15" s="113">
        <v>1</v>
      </c>
      <c r="H15" s="89"/>
      <c r="I15" s="113">
        <v>0.13315914273685883</v>
      </c>
      <c r="K15" s="175"/>
    </row>
    <row r="16" spans="1:11" x14ac:dyDescent="0.45">
      <c r="K16" s="175"/>
    </row>
    <row r="17" spans="11:11" x14ac:dyDescent="0.45">
      <c r="K17" s="175"/>
    </row>
    <row r="18" spans="11:11" x14ac:dyDescent="0.45">
      <c r="K18" s="175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W20"/>
  <sheetViews>
    <sheetView rightToLeft="1" view="pageBreakPreview" zoomScale="95" zoomScaleNormal="100" zoomScaleSheetLayoutView="95" workbookViewId="0">
      <selection activeCell="S14" sqref="S14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3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9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3" ht="21" x14ac:dyDescent="0.4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3" ht="21" x14ac:dyDescent="0.45">
      <c r="A3" s="183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5" spans="1:23" ht="21" x14ac:dyDescent="0.45">
      <c r="A5" s="190" t="s">
        <v>151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3" ht="21" x14ac:dyDescent="0.45">
      <c r="C6" s="180" t="s">
        <v>59</v>
      </c>
      <c r="D6" s="180"/>
      <c r="E6" s="180"/>
      <c r="F6" s="180"/>
      <c r="G6" s="180"/>
      <c r="H6" s="180"/>
      <c r="I6" s="180"/>
      <c r="J6" s="180"/>
      <c r="K6" s="180"/>
      <c r="M6" s="180" t="s">
        <v>200</v>
      </c>
      <c r="N6" s="180"/>
      <c r="O6" s="180"/>
      <c r="P6" s="180"/>
      <c r="Q6" s="180"/>
      <c r="R6" s="180"/>
      <c r="S6" s="180"/>
      <c r="T6" s="180"/>
      <c r="U6" s="180"/>
    </row>
    <row r="7" spans="1:23" ht="21" x14ac:dyDescent="0.45">
      <c r="A7" s="179" t="s">
        <v>60</v>
      </c>
      <c r="C7" s="189" t="s">
        <v>61</v>
      </c>
      <c r="D7" s="70"/>
      <c r="E7" s="189" t="s">
        <v>62</v>
      </c>
      <c r="F7" s="70"/>
      <c r="G7" s="189" t="s">
        <v>63</v>
      </c>
      <c r="H7" s="70"/>
      <c r="I7" s="191" t="s">
        <v>13</v>
      </c>
      <c r="J7" s="191"/>
      <c r="K7" s="191"/>
      <c r="M7" s="189" t="s">
        <v>61</v>
      </c>
      <c r="N7" s="70"/>
      <c r="O7" s="189" t="s">
        <v>62</v>
      </c>
      <c r="P7" s="70"/>
      <c r="Q7" s="189" t="s">
        <v>63</v>
      </c>
      <c r="R7" s="70"/>
      <c r="S7" s="191" t="s">
        <v>13</v>
      </c>
      <c r="T7" s="191"/>
      <c r="U7" s="191"/>
    </row>
    <row r="8" spans="1:23" ht="42" x14ac:dyDescent="0.45">
      <c r="A8" s="180"/>
      <c r="C8" s="180"/>
      <c r="E8" s="180"/>
      <c r="G8" s="180"/>
      <c r="I8" s="153" t="s">
        <v>46</v>
      </c>
      <c r="J8" s="70"/>
      <c r="K8" s="102" t="s">
        <v>52</v>
      </c>
      <c r="M8" s="180"/>
      <c r="O8" s="180"/>
      <c r="Q8" s="180"/>
      <c r="S8" s="36" t="s">
        <v>46</v>
      </c>
      <c r="T8" s="70"/>
      <c r="U8" s="108" t="s">
        <v>52</v>
      </c>
    </row>
    <row r="9" spans="1:23" ht="21" x14ac:dyDescent="0.45">
      <c r="A9" s="152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3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09"/>
      <c r="W9" s="147"/>
    </row>
    <row r="10" spans="1:23" x14ac:dyDescent="0.45">
      <c r="A10" s="159" t="s">
        <v>126</v>
      </c>
      <c r="B10" s="130"/>
      <c r="C10" s="33">
        <v>0</v>
      </c>
      <c r="D10" s="18"/>
      <c r="E10" s="49">
        <v>176439891135</v>
      </c>
      <c r="F10" s="49"/>
      <c r="G10" s="49">
        <v>78382815534</v>
      </c>
      <c r="H10" s="33"/>
      <c r="I10" s="49">
        <f>E10+G10+C10</f>
        <v>254822706669</v>
      </c>
      <c r="J10" s="33"/>
      <c r="K10" s="129">
        <v>7.8876028255727246E-2</v>
      </c>
      <c r="L10" s="33"/>
      <c r="M10" s="33">
        <v>15850164691</v>
      </c>
      <c r="N10" s="33"/>
      <c r="O10" s="33">
        <v>665406346580</v>
      </c>
      <c r="Q10" s="49">
        <f>78382815534-49978513</f>
        <v>78332837021</v>
      </c>
      <c r="R10" s="11">
        <v>78382815534</v>
      </c>
      <c r="S10" s="49">
        <f>M10+O10+Q10</f>
        <v>759589348292</v>
      </c>
      <c r="T10" s="33"/>
      <c r="U10" s="129">
        <v>4.7052231835321479E-2</v>
      </c>
      <c r="W10" s="147"/>
    </row>
    <row r="11" spans="1:23" x14ac:dyDescent="0.45">
      <c r="A11" s="159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f>C11+E11+G11</f>
        <v>0</v>
      </c>
      <c r="J11" s="33"/>
      <c r="K11" s="129">
        <v>0</v>
      </c>
      <c r="L11" s="33"/>
      <c r="M11" s="33">
        <v>0</v>
      </c>
      <c r="N11" s="33"/>
      <c r="O11" s="33"/>
      <c r="Q11" s="49">
        <v>920786446</v>
      </c>
      <c r="S11" s="49">
        <f>M11+O11+Q11</f>
        <v>920786446</v>
      </c>
      <c r="T11" s="33"/>
      <c r="U11" s="129">
        <v>5.703747350516924E-5</v>
      </c>
      <c r="W11" s="147"/>
    </row>
    <row r="12" spans="1:23" x14ac:dyDescent="0.45">
      <c r="A12" s="160" t="s">
        <v>11</v>
      </c>
      <c r="B12" s="19"/>
      <c r="C12" s="33">
        <v>0</v>
      </c>
      <c r="D12" s="33"/>
      <c r="E12" s="33">
        <v>0</v>
      </c>
      <c r="G12" s="33">
        <v>0</v>
      </c>
      <c r="H12" s="33"/>
      <c r="I12" s="49">
        <f>C12+E12+G12</f>
        <v>0</v>
      </c>
      <c r="J12" s="33"/>
      <c r="K12" s="129">
        <v>0</v>
      </c>
      <c r="L12" s="33"/>
      <c r="M12" s="33">
        <v>0</v>
      </c>
      <c r="N12" s="33"/>
      <c r="O12" s="33"/>
      <c r="Q12" s="49">
        <v>-4692469052</v>
      </c>
      <c r="S12" s="49">
        <f>M12+O12+Q12</f>
        <v>-4692469052</v>
      </c>
      <c r="T12" s="33"/>
      <c r="U12" s="129">
        <v>-2.9067171914830362E-4</v>
      </c>
      <c r="W12" s="147"/>
    </row>
    <row r="13" spans="1:23" ht="21" x14ac:dyDescent="0.45">
      <c r="A13" s="154" t="s">
        <v>158</v>
      </c>
      <c r="B13" s="19"/>
      <c r="C13" s="81">
        <f>SUM(C10:C12)</f>
        <v>0</v>
      </c>
      <c r="D13" s="33"/>
      <c r="E13" s="81">
        <f>SUM(E10:E12)</f>
        <v>176439891135</v>
      </c>
      <c r="F13" s="33"/>
      <c r="G13" s="81">
        <f>SUM(G10:G12)</f>
        <v>78382815534</v>
      </c>
      <c r="H13" s="33"/>
      <c r="I13" s="81">
        <f>SUM(I10:I12)</f>
        <v>254822706669</v>
      </c>
      <c r="J13" s="33"/>
      <c r="K13" s="131">
        <v>7.8876028255727204E-2</v>
      </c>
      <c r="L13" s="33"/>
      <c r="M13" s="81">
        <f>SUM(M10:M12)</f>
        <v>15850164691</v>
      </c>
      <c r="O13" s="81">
        <f>SUM(O10:O12)</f>
        <v>665406346580</v>
      </c>
      <c r="P13" s="33"/>
      <c r="Q13" s="81">
        <f>SUM(Q10:Q12)</f>
        <v>74561154415</v>
      </c>
      <c r="R13" s="33"/>
      <c r="S13" s="81">
        <f>SUM(S10:S12)</f>
        <v>755817665686</v>
      </c>
      <c r="T13" s="33"/>
      <c r="U13" s="107">
        <v>4.6818597589678303E-2</v>
      </c>
      <c r="W13" s="147"/>
    </row>
    <row r="14" spans="1:23" x14ac:dyDescent="0.45">
      <c r="K14" s="132"/>
      <c r="W14" s="147"/>
    </row>
    <row r="15" spans="1:23" x14ac:dyDescent="0.45">
      <c r="W15" s="147"/>
    </row>
    <row r="16" spans="1:23" x14ac:dyDescent="0.45">
      <c r="Q16" s="148"/>
      <c r="U16" s="133"/>
      <c r="W16" s="147"/>
    </row>
    <row r="17" spans="21:23" x14ac:dyDescent="0.45">
      <c r="U17" s="133"/>
      <c r="W17" s="147"/>
    </row>
    <row r="18" spans="21:23" x14ac:dyDescent="0.45">
      <c r="U18" s="133"/>
    </row>
    <row r="19" spans="21:23" x14ac:dyDescent="0.45">
      <c r="U19" s="133"/>
    </row>
    <row r="20" spans="21:23" x14ac:dyDescent="0.45">
      <c r="U20" s="133"/>
    </row>
  </sheetData>
  <sortState ref="A9:U12">
    <sortCondition descending="1" ref="S9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واحدهای صندوق</vt:lpstr>
      <vt:lpstr>اوراق</vt:lpstr>
      <vt:lpstr>سپرده </vt:lpstr>
      <vt:lpstr>کالایی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درآمد سرمایه گذاری در کالایی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سرمایه گذاری در کالایی'!Print_Area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'سود سهام'!Print_Area</vt:lpstr>
      <vt:lpstr>سهام!Print_Area</vt:lpstr>
      <vt:lpstr>'صورت وضعیت'!Print_Area</vt:lpstr>
      <vt:lpstr>کالایی!Print_Area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2025-05-24T12:55:22Z</cp:lastPrinted>
  <dcterms:created xsi:type="dcterms:W3CDTF">2024-08-28T07:34:27Z</dcterms:created>
  <dcterms:modified xsi:type="dcterms:W3CDTF">2025-12-30T06:51:22Z</dcterms:modified>
</cp:coreProperties>
</file>