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2487589\Documents\"/>
    </mc:Choice>
  </mc:AlternateContent>
  <xr:revisionPtr revIDLastSave="0" documentId="13_ncr:1_{748018D3-7CE0-4A21-A219-441191C6922E}" xr6:coauthVersionLast="47" xr6:coauthVersionMax="47" xr10:uidLastSave="{00000000-0000-0000-0000-000000000000}"/>
  <bookViews>
    <workbookView xWindow="-120" yWindow="-120" windowWidth="29040" windowHeight="15720" tabRatio="989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سپرده " sheetId="23" r:id="rId5"/>
    <sheet name="کالایی" sheetId="25" r:id="rId6"/>
    <sheet name="تعدیل قیمت" sheetId="6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" sheetId="11" r:id="rId11"/>
    <sheet name="درآمد سپرده بانکی" sheetId="13" r:id="rId12"/>
    <sheet name="درآمد سرمایه گذاری در کالایی" sheetId="26" r:id="rId13"/>
    <sheet name="سایر درآمدها" sheetId="14" r:id="rId14"/>
    <sheet name="مبالغ تخصیصی اوراق" sheetId="22" r:id="rId15"/>
    <sheet name="سود سهام" sheetId="24" r:id="rId16"/>
    <sheet name="سود اوراق بهادار" sheetId="17" r:id="rId17"/>
    <sheet name="سود سپرده بانکی" sheetId="18" r:id="rId18"/>
    <sheet name="درآمد ناشی از فروش" sheetId="19" r:id="rId19"/>
    <sheet name="درآمد ناشی از تغییر قیمت اوراق" sheetId="21" r:id="rId20"/>
  </sheets>
  <definedNames>
    <definedName name="_xlnm._FilterDatabase" localSheetId="3" hidden="1">اوراق!$A$10:$AK$30</definedName>
    <definedName name="_xlnm._FilterDatabase" localSheetId="19" hidden="1">'درآمد ناشی از تغییر قیمت اوراق'!$7:$40</definedName>
    <definedName name="_xlnm._FilterDatabase" localSheetId="18" hidden="1">'درآمد ناشی از فروش'!#REF!</definedName>
    <definedName name="_xlnm._FilterDatabase" localSheetId="1" hidden="1">سهام!#REF!</definedName>
    <definedName name="_xlnm._FilterDatabase" localSheetId="16" hidden="1">'سود اوراق بهادار'!$A$9:$S$31</definedName>
    <definedName name="_xlnm.Print_Area" localSheetId="3">اوراق!$A$1:$AK$32</definedName>
    <definedName name="_xlnm.Print_Area" localSheetId="6">'تعدیل قیمت'!$A$1:$N$28</definedName>
    <definedName name="_xlnm.Print_Area" localSheetId="7">درآمد!$A$1:$J$17</definedName>
    <definedName name="_xlnm.Print_Area" localSheetId="11">'درآمد سپرده بانکی'!$A$1:$J$13</definedName>
    <definedName name="_xlnm.Print_Area" localSheetId="10">'درآمد سرمایه گذاری در اوراق'!$A$1:$U$40</definedName>
    <definedName name="_xlnm.Print_Area" localSheetId="8">'درآمد سرمایه گذاری در سهام'!$A$1:$V$14</definedName>
    <definedName name="_xlnm.Print_Area" localSheetId="9">'درآمد سرمایه گذاری در صندوق'!$A$1:$U$26</definedName>
    <definedName name="_xlnm.Print_Area" localSheetId="12">'درآمد سرمایه گذاری در کالایی'!$A$1:$U$11</definedName>
    <definedName name="_xlnm.Print_Area" localSheetId="19">'درآمد ناشی از تغییر قیمت اوراق'!$A$1:$R$40</definedName>
    <definedName name="_xlnm.Print_Area" localSheetId="18">'درآمد ناشی از فروش'!$A$1:$Q$32</definedName>
    <definedName name="_xlnm.Print_Area" localSheetId="13">'سایر درآمدها'!$A$1:$E$11</definedName>
    <definedName name="_xlnm.Print_Area" localSheetId="4">'سپرده '!$A$1:$K$11</definedName>
    <definedName name="_xlnm.Print_Area" localSheetId="1">سهام!$A$1:$Y$12</definedName>
    <definedName name="_xlnm.Print_Area" localSheetId="16">'سود اوراق بهادار'!$A$1:$S$38</definedName>
    <definedName name="_xlnm.Print_Area" localSheetId="17">'سود سپرده بانکی'!$A$1:$N$11</definedName>
    <definedName name="_xlnm.Print_Area" localSheetId="15">'سود سهام'!$A$1:$S$11</definedName>
    <definedName name="_xlnm.Print_Area" localSheetId="0">'صورت وضعیت'!$A$1:$C$19</definedName>
    <definedName name="_xlnm.Print_Area" localSheetId="5">کالایی!$A$1:$Y$12</definedName>
    <definedName name="_xlnm.Print_Area" localSheetId="14">'مبالغ تخصیصی اوراق'!$A$1:$H$16</definedName>
    <definedName name="_xlnm.Print_Area" localSheetId="2">'واحدهای صندوق'!$A$1:$Y$22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8" l="1"/>
  <c r="E9" i="8"/>
  <c r="O38" i="17"/>
  <c r="I38" i="17"/>
  <c r="Q31" i="19"/>
  <c r="I14" i="9"/>
  <c r="S14" i="9"/>
  <c r="I25" i="10"/>
  <c r="I40" i="11"/>
  <c r="S40" i="11"/>
  <c r="K9" i="8"/>
  <c r="I40" i="21"/>
  <c r="I19" i="21"/>
  <c r="I18" i="21"/>
  <c r="I20" i="21"/>
  <c r="I21" i="21"/>
  <c r="I22" i="21"/>
  <c r="I23" i="21"/>
  <c r="I24" i="21"/>
  <c r="I25" i="21"/>
  <c r="E40" i="21"/>
  <c r="G40" i="21"/>
  <c r="Q19" i="21"/>
  <c r="Q35" i="21"/>
  <c r="Q36" i="21"/>
  <c r="Q37" i="21"/>
  <c r="Q38" i="21"/>
  <c r="Q24" i="21"/>
  <c r="Q25" i="21"/>
  <c r="Q26" i="21"/>
  <c r="Q27" i="21"/>
  <c r="Q28" i="21"/>
  <c r="Q29" i="21"/>
  <c r="Q30" i="21"/>
  <c r="Q31" i="21"/>
  <c r="Q32" i="21"/>
  <c r="Q33" i="21"/>
  <c r="Q34" i="21"/>
  <c r="O31" i="19"/>
  <c r="G31" i="19"/>
  <c r="K38" i="17"/>
  <c r="M38" i="17"/>
  <c r="Q38" i="17"/>
  <c r="S38" i="17"/>
  <c r="M9" i="17"/>
  <c r="E10" i="14"/>
  <c r="S10" i="26"/>
  <c r="I10" i="26"/>
  <c r="Q39" i="11"/>
  <c r="M39" i="11"/>
  <c r="C39" i="11"/>
  <c r="E39" i="11"/>
  <c r="G39" i="11"/>
  <c r="O39" i="11"/>
  <c r="S39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 s="1"/>
  <c r="I11" i="11"/>
  <c r="I12" i="11"/>
  <c r="I13" i="11"/>
  <c r="M24" i="10"/>
  <c r="O24" i="10"/>
  <c r="Q24" i="10"/>
  <c r="C24" i="10"/>
  <c r="E24" i="10"/>
  <c r="G24" i="10"/>
  <c r="S22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S11" i="10"/>
  <c r="S12" i="10"/>
  <c r="S13" i="10"/>
  <c r="S14" i="10"/>
  <c r="S15" i="10"/>
  <c r="S16" i="10"/>
  <c r="S17" i="10"/>
  <c r="S18" i="10"/>
  <c r="S19" i="10"/>
  <c r="S20" i="10"/>
  <c r="S21" i="10"/>
  <c r="S23" i="10"/>
  <c r="S10" i="10"/>
  <c r="S12" i="9"/>
  <c r="S11" i="9"/>
  <c r="S10" i="9"/>
  <c r="I10" i="9"/>
  <c r="C13" i="9"/>
  <c r="E13" i="9"/>
  <c r="G13" i="9"/>
  <c r="E21" i="4"/>
  <c r="G21" i="4"/>
  <c r="K21" i="4"/>
  <c r="O21" i="4"/>
  <c r="U21" i="4"/>
  <c r="W21" i="4"/>
  <c r="Q31" i="5"/>
  <c r="S31" i="5"/>
  <c r="W31" i="5"/>
  <c r="AG31" i="5"/>
  <c r="AI31" i="5"/>
  <c r="C10" i="23"/>
  <c r="E10" i="23"/>
  <c r="G10" i="23"/>
  <c r="I10" i="23"/>
  <c r="E11" i="25"/>
  <c r="G11" i="25"/>
  <c r="U11" i="25"/>
  <c r="W11" i="2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Q20" i="21"/>
  <c r="Q10" i="21"/>
  <c r="Q9" i="21"/>
  <c r="Q17" i="21"/>
  <c r="Q22" i="21"/>
  <c r="Q16" i="21"/>
  <c r="Q12" i="21"/>
  <c r="Q11" i="21"/>
  <c r="Q15" i="21"/>
  <c r="Q18" i="21"/>
  <c r="Q21" i="21"/>
  <c r="Q13" i="21"/>
  <c r="Q39" i="21"/>
  <c r="Q23" i="21"/>
  <c r="Q14" i="21"/>
  <c r="I10" i="21"/>
  <c r="I9" i="21"/>
  <c r="I17" i="21"/>
  <c r="I16" i="21"/>
  <c r="I12" i="21"/>
  <c r="I11" i="21"/>
  <c r="I15" i="21"/>
  <c r="I13" i="21"/>
  <c r="I14" i="21"/>
  <c r="Q13" i="9"/>
  <c r="S11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I10" i="11"/>
  <c r="M13" i="9"/>
  <c r="O13" i="9"/>
  <c r="I10" i="10"/>
  <c r="I24" i="10" s="1"/>
  <c r="Y10" i="25"/>
  <c r="Y11" i="25" s="1"/>
  <c r="E11" i="2"/>
  <c r="G11" i="2"/>
  <c r="K11" i="2"/>
  <c r="O11" i="2"/>
  <c r="U11" i="2"/>
  <c r="W11" i="2"/>
  <c r="Y10" i="2"/>
  <c r="Y11" i="2" s="1"/>
  <c r="M40" i="21"/>
  <c r="O40" i="21"/>
  <c r="M31" i="19"/>
  <c r="E31" i="19"/>
  <c r="G10" i="13"/>
  <c r="S11" i="26"/>
  <c r="E13" i="8" s="1"/>
  <c r="I13" i="8" s="1"/>
  <c r="I11" i="26"/>
  <c r="K13" i="8" s="1"/>
  <c r="Q11" i="26"/>
  <c r="O11" i="26"/>
  <c r="M11" i="26"/>
  <c r="G11" i="26"/>
  <c r="E11" i="26"/>
  <c r="C11" i="26"/>
  <c r="S24" i="10" l="1"/>
  <c r="S25" i="10" s="1"/>
  <c r="S13" i="9"/>
  <c r="I31" i="19"/>
  <c r="Q40" i="21"/>
  <c r="AK29" i="5"/>
  <c r="AK26" i="5"/>
  <c r="O10" i="24" l="1"/>
  <c r="G10" i="18"/>
  <c r="C10" i="18" l="1"/>
  <c r="E10" i="18"/>
  <c r="I10" i="18"/>
  <c r="K10" i="18"/>
  <c r="M10" i="18"/>
  <c r="S10" i="24"/>
  <c r="E14" i="8"/>
  <c r="I14" i="8" s="1"/>
  <c r="E12" i="8"/>
  <c r="I12" i="8" s="1"/>
  <c r="C10" i="13"/>
  <c r="K12" i="8" s="1"/>
  <c r="S10" i="11"/>
  <c r="I12" i="9"/>
  <c r="I11" i="9"/>
  <c r="I13" i="9" s="1"/>
  <c r="AK10" i="5"/>
  <c r="AK25" i="5"/>
  <c r="AK28" i="5"/>
  <c r="AK30" i="5"/>
  <c r="AK24" i="5"/>
  <c r="AK27" i="5"/>
  <c r="Y19" i="4"/>
  <c r="Y13" i="4"/>
  <c r="Y17" i="4"/>
  <c r="Y16" i="4"/>
  <c r="M10" i="24"/>
  <c r="I10" i="24"/>
  <c r="K14" i="8"/>
  <c r="AA31" i="5"/>
  <c r="K9" i="23"/>
  <c r="K10" i="23" s="1"/>
  <c r="Y12" i="4"/>
  <c r="Y14" i="4"/>
  <c r="Y15" i="4"/>
  <c r="Y18" i="4"/>
  <c r="Y11" i="4"/>
  <c r="Y20" i="4"/>
  <c r="AK31" i="5" l="1"/>
  <c r="Y21" i="4"/>
  <c r="E11" i="8"/>
  <c r="I11" i="8" s="1"/>
  <c r="K11" i="8"/>
  <c r="K10" i="8"/>
  <c r="E10" i="8"/>
  <c r="I10" i="8" s="1"/>
  <c r="I15" i="8" l="1"/>
  <c r="K15" i="8"/>
  <c r="E15" i="8"/>
  <c r="U10" i="26" s="1"/>
  <c r="K13" i="11" l="1"/>
  <c r="K19" i="11"/>
  <c r="K15" i="11"/>
  <c r="K21" i="11"/>
  <c r="K16" i="11"/>
  <c r="K23" i="11"/>
  <c r="K18" i="11"/>
  <c r="K14" i="11"/>
  <c r="K20" i="11"/>
  <c r="K22" i="11"/>
  <c r="K17" i="11"/>
  <c r="U16" i="11"/>
  <c r="U22" i="11"/>
  <c r="U17" i="11"/>
  <c r="U23" i="11"/>
  <c r="U18" i="11"/>
  <c r="U24" i="11"/>
  <c r="U20" i="11"/>
  <c r="U15" i="11"/>
  <c r="U21" i="11"/>
  <c r="U19" i="11"/>
  <c r="K29" i="11"/>
  <c r="K18" i="10"/>
  <c r="K15" i="10"/>
  <c r="K16" i="10"/>
  <c r="K17" i="10"/>
  <c r="U11" i="9"/>
  <c r="U16" i="10"/>
  <c r="U12" i="10"/>
  <c r="U18" i="10"/>
  <c r="U13" i="10"/>
  <c r="U19" i="10"/>
  <c r="U14" i="10"/>
  <c r="U20" i="10"/>
  <c r="U15" i="10"/>
  <c r="U21" i="10"/>
  <c r="U22" i="10"/>
  <c r="U17" i="10"/>
  <c r="U23" i="10"/>
  <c r="K36" i="11"/>
  <c r="K28" i="11"/>
  <c r="K33" i="11"/>
  <c r="K30" i="11"/>
  <c r="K24" i="11"/>
  <c r="K25" i="11"/>
  <c r="K21" i="10"/>
  <c r="K37" i="11"/>
  <c r="K31" i="11"/>
  <c r="K27" i="11"/>
  <c r="K34" i="11"/>
  <c r="K11" i="11"/>
  <c r="K32" i="11"/>
  <c r="K38" i="11"/>
  <c r="K12" i="11"/>
  <c r="K26" i="11"/>
  <c r="K35" i="11"/>
  <c r="U11" i="11"/>
  <c r="U27" i="11"/>
  <c r="U33" i="11"/>
  <c r="U35" i="11"/>
  <c r="U12" i="11"/>
  <c r="U28" i="11"/>
  <c r="U34" i="11"/>
  <c r="U13" i="11"/>
  <c r="U29" i="11"/>
  <c r="U14" i="11"/>
  <c r="U30" i="11"/>
  <c r="U36" i="11"/>
  <c r="U26" i="11"/>
  <c r="U32" i="11"/>
  <c r="U25" i="11"/>
  <c r="U31" i="11"/>
  <c r="U37" i="11"/>
  <c r="U38" i="11"/>
  <c r="K10" i="26"/>
  <c r="K11" i="26" s="1"/>
  <c r="K10" i="11"/>
  <c r="I9" i="13"/>
  <c r="I10" i="13" s="1"/>
  <c r="U11" i="26"/>
  <c r="K20" i="10"/>
  <c r="G13" i="8"/>
  <c r="K13" i="10"/>
  <c r="K11" i="10"/>
  <c r="E9" i="13"/>
  <c r="E10" i="13" s="1"/>
  <c r="K19" i="10"/>
  <c r="K12" i="10"/>
  <c r="K22" i="10"/>
  <c r="K10" i="10"/>
  <c r="K12" i="9"/>
  <c r="K11" i="9"/>
  <c r="K14" i="10"/>
  <c r="K23" i="10"/>
  <c r="K10" i="9"/>
  <c r="U10" i="11"/>
  <c r="G9" i="8"/>
  <c r="U11" i="10"/>
  <c r="U10" i="9"/>
  <c r="U10" i="10"/>
  <c r="U12" i="9"/>
  <c r="U39" i="11" l="1"/>
  <c r="K39" i="11"/>
  <c r="U24" i="10"/>
  <c r="K24" i="10"/>
  <c r="U13" i="9"/>
  <c r="K13" i="9"/>
  <c r="A3" i="8"/>
  <c r="C8" i="6" l="1"/>
  <c r="G10" i="8" l="1"/>
  <c r="G11" i="8"/>
  <c r="G14" i="8"/>
  <c r="G12" i="8"/>
  <c r="G15" i="8" l="1"/>
</calcChain>
</file>

<file path=xl/sharedStrings.xml><?xml version="1.0" encoding="utf-8"?>
<sst xmlns="http://schemas.openxmlformats.org/spreadsheetml/2006/main" count="804" uniqueCount="224">
  <si>
    <t>صندوق سرمایه‌گذاری تداوم اطمینان تمدن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</si>
  <si>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</si>
  <si>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</si>
  <si>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</si>
  <si>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</si>
  <si>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</si>
  <si>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</si>
  <si>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</si>
  <si>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</si>
  <si>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</si>
  <si>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</si>
  <si>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آتیه داده پرداز</t>
  </si>
  <si>
    <t>سرمایه گذاری تامین اجتماعی</t>
  </si>
  <si>
    <t>جمع</t>
  </si>
  <si>
    <t>نرخ سود موثر</t>
  </si>
  <si>
    <t>تعداد اوراق</t>
  </si>
  <si>
    <t>صندوق</t>
  </si>
  <si>
    <t>تعداد واحد</t>
  </si>
  <si>
    <t>قیمت ابطال / بازار هر واحد</t>
  </si>
  <si>
    <t>صندوق س.آرمان آتیه درخشان مس-س</t>
  </si>
  <si>
    <t>صندوق س.پشتوانه طلا تابان تمدن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</si>
  <si>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</si>
  <si>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</si>
  <si>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</si>
  <si>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</si>
  <si>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</si>
  <si>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</si>
  <si>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بله</t>
  </si>
  <si>
    <t>اسناد خزانه-م1بودجه01-040326</t>
  </si>
  <si>
    <t>مرابحه سبحان انکولوژی060530</t>
  </si>
  <si>
    <t>1406/05/30</t>
  </si>
  <si>
    <t>مرابحه عام دولت 166-ش.خ050419</t>
  </si>
  <si>
    <t>1403/04/19</t>
  </si>
  <si>
    <t>1405/04/19</t>
  </si>
  <si>
    <t>مرابحه عام دولت131-ش.خ040410</t>
  </si>
  <si>
    <t>مرابحه گلرنگ فرش بیدگل060224</t>
  </si>
  <si>
    <t>1403/02/24</t>
  </si>
  <si>
    <t>1406/02/24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</si>
  <si>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</si>
  <si>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</si>
  <si>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</si>
  <si>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</si>
  <si>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</si>
  <si>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</si>
  <si>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</si>
  <si>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</si>
  <si>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</si>
  <si>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</si>
  <si>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</si>
  <si>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</si>
  <si>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</si>
  <si>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</si>
  <si>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</si>
  <si>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1-2</t>
  </si>
  <si>
    <t>2-2</t>
  </si>
  <si>
    <t>3-2</t>
  </si>
  <si>
    <t>4-2</t>
  </si>
  <si>
    <t>سایر درآمدها</t>
  </si>
  <si>
    <t>5-2</t>
  </si>
  <si>
    <t>طی ماه</t>
  </si>
  <si>
    <t>سهام</t>
  </si>
  <si>
    <t>درآمد سود سهام</t>
  </si>
  <si>
    <t>درآمد تغییر ارزش</t>
  </si>
  <si>
    <t>درآمد فروش</t>
  </si>
  <si>
    <t>درآمد سود صندوق</t>
  </si>
  <si>
    <t>عنوان</t>
  </si>
  <si>
    <t>درآمد سود اوراق</t>
  </si>
  <si>
    <t>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</si>
  <si>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</si>
  <si>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</si>
  <si>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</si>
  <si>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مدیر صندوق</t>
  </si>
  <si>
    <t>نام سپرده بانکی</t>
  </si>
  <si>
    <t>سود سپرده بانکی و گواهی سپرده</t>
  </si>
  <si>
    <t>هزینه تنزیل</t>
  </si>
  <si>
    <t>سود اوراق بهادار با درآمد ثابت</t>
  </si>
  <si>
    <t>تاریخ دریافت سود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</si>
  <si>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</si>
  <si>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</si>
  <si>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</si>
  <si>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</si>
  <si>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</si>
  <si>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</si>
  <si>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</si>
  <si>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</si>
  <si>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</si>
  <si>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</t>
  </si>
  <si>
    <t>بهای تمام شده اوراق (ریال)</t>
  </si>
  <si>
    <t>مبلغ شناسایی شده بابت قرارداد خرید و نگهداری اوراق بهادار (ریال)</t>
  </si>
  <si>
    <t>تامین سرمایه تمدن</t>
  </si>
  <si>
    <t>3-1-سرمایه‌گذاری در اوراق بهادار با درآمد ثابت یا علی‌الحساب</t>
  </si>
  <si>
    <t>مرابحه پدیده جم-تمدن070617</t>
  </si>
  <si>
    <t>1403/06/17</t>
  </si>
  <si>
    <t>1407/06/17</t>
  </si>
  <si>
    <t>صکوک مرابحه دیران72-3ماهه23%</t>
  </si>
  <si>
    <t>مشارکت ش شیراز312-3ماهه18%</t>
  </si>
  <si>
    <t>مرابحه عام دولت176-ش.خ050603</t>
  </si>
  <si>
    <t>1403/02/22</t>
  </si>
  <si>
    <t>1407/02/22</t>
  </si>
  <si>
    <t>1403/12/28</t>
  </si>
  <si>
    <t>1403/07/03</t>
  </si>
  <si>
    <t>1405/06/03</t>
  </si>
  <si>
    <t xml:space="preserve"> تنزیل سود بانک</t>
  </si>
  <si>
    <t>مشارکت ش شیراز042-3ماهه18%</t>
  </si>
  <si>
    <t>مشارکت ش اصفهان042-3ماهه18%</t>
  </si>
  <si>
    <t>مشارکت ش تهران42-3ماهه18%</t>
  </si>
  <si>
    <t>1400/12/26</t>
  </si>
  <si>
    <t>1404/12/25</t>
  </si>
  <si>
    <t>1404/12/24</t>
  </si>
  <si>
    <t xml:space="preserve"> صکوک مرابحه دیران72</t>
  </si>
  <si>
    <t xml:space="preserve"> مرابحه پدیده جم-تمدن070617</t>
  </si>
  <si>
    <t>صندوق س. شاخصی کیان-س</t>
  </si>
  <si>
    <t>مرابحه عام دولت102-ش.خ031211</t>
  </si>
  <si>
    <t>مرابحه عام دولت161-ش.خ040329</t>
  </si>
  <si>
    <t>مشارکت ش اصفهان512-3ماهه18%</t>
  </si>
  <si>
    <t>1403/12/11</t>
  </si>
  <si>
    <t>1404/03/28</t>
  </si>
  <si>
    <t>1401/12/28</t>
  </si>
  <si>
    <t>1405/12/28</t>
  </si>
  <si>
    <t>صندوق س سروسودمند مدبران-سهام</t>
  </si>
  <si>
    <t>صندوق سرمایه گذاری عقیق-سهام</t>
  </si>
  <si>
    <t>صکوک مرابحه دسبحان712-3ماهه23%</t>
  </si>
  <si>
    <t>مرابحه عام دولت203-ش.خ050807</t>
  </si>
  <si>
    <t>1403/12/26</t>
  </si>
  <si>
    <t>1407/12/26</t>
  </si>
  <si>
    <t>وراق مشارکت صکوک مرابحه دسبحان712-3</t>
  </si>
  <si>
    <t>توسعه معادن وص.معدنی خاورمیانه</t>
  </si>
  <si>
    <t>مرابحه پاریزشرق070228</t>
  </si>
  <si>
    <t>1404/02/28</t>
  </si>
  <si>
    <t>1407/02/28</t>
  </si>
  <si>
    <t>1403/12/07</t>
  </si>
  <si>
    <t>سپرده های بانکی</t>
  </si>
  <si>
    <t>درصد به کل دارایی‌ها</t>
  </si>
  <si>
    <t>ریال</t>
  </si>
  <si>
    <t>سپرده‌های بانکی</t>
  </si>
  <si>
    <t>درصد</t>
  </si>
  <si>
    <t xml:space="preserve">نرخ اسمی (درصد) </t>
  </si>
  <si>
    <t xml:space="preserve">میانگین نرخ بازده تا سررسید قراردادهای منعقده (درصد) </t>
  </si>
  <si>
    <t>درآمد حاصل از سرمایه‌گذاری در واحدهای صندوق‌های سرمایه‌گذاری</t>
  </si>
  <si>
    <t>درآمد حاصل از سرمایه‌گذاری در سهام و حق تقدم سهام</t>
  </si>
  <si>
    <t>درآمد حاصل از سرمایه‌گذاری در اوراق بهادار با درآمد ثابت</t>
  </si>
  <si>
    <t>درآمد حاصل از سرمایه‌گذاری در سپرده بانکی و گواهی سپرده</t>
  </si>
  <si>
    <t>درصد از کل دارایی‌ها</t>
  </si>
  <si>
    <t>4-1- سرمایه‌گذاری در  سپرده‌ بانکی</t>
  </si>
  <si>
    <t>مبلغ (ریال)</t>
  </si>
  <si>
    <t>نرخ سود علی‌الحساب</t>
  </si>
  <si>
    <t xml:space="preserve"> 1 -   سرمایه‌گذاری‌ها</t>
  </si>
  <si>
    <t xml:space="preserve"> 1 -1-   سرمایه‌گذاری در سهام و حق تقدم سهام</t>
  </si>
  <si>
    <t>2- درآمد حاصل از سرمایه‌گذاری‌ها</t>
  </si>
  <si>
    <t>2-1-سرمایه‌گذاری در واحدهای صندوق‌های سرمایه‌گذاری</t>
  </si>
  <si>
    <t>(بر اساس دستورالعمل نحوه تعیین قیمت خرید و فروش اوراق بهادار در صندوق‌های سرمایه‌گذاری)</t>
  </si>
  <si>
    <t>1-2- درآمد حاصل از سرمایه‌گذاری در سهام و حق تقدم سهام</t>
  </si>
  <si>
    <t>2-2- درآمد حاصل از سرمایه‌گذاری در واحدهای صندوق</t>
  </si>
  <si>
    <t>3-2- درآمد حاصل از سرمایه‌گذاری در اوراق بهادار با درآمد ثابت:</t>
  </si>
  <si>
    <t>مبلغ ابطال</t>
  </si>
  <si>
    <t>4-2- درآمد حاصل از سرمایه‌گذاری در سپرده بانکی و گواهی سپرده</t>
  </si>
  <si>
    <t>جمع کل</t>
  </si>
  <si>
    <t>اوراق مشارکت مرابحه پاریزشرق070228</t>
  </si>
  <si>
    <t>1404/04/31</t>
  </si>
  <si>
    <t>صندوق اهرمی جهش-واحدهای عادی</t>
  </si>
  <si>
    <t>1404/04/10</t>
  </si>
  <si>
    <t>1405/08/07</t>
  </si>
  <si>
    <t>1404/04/30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</si>
  <si>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</si>
  <si>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</si>
  <si>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</si>
  <si>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</si>
  <si>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</si>
  <si>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صندوق س.پشتوانه طلای رز</t>
  </si>
  <si>
    <t>مرابحه عام دولت223-ش.خ070431</t>
  </si>
  <si>
    <t>شهردادری تهران</t>
  </si>
  <si>
    <t>شهرداری تبریز</t>
  </si>
  <si>
    <t>1407/04/31</t>
  </si>
  <si>
    <t>1407/12/28</t>
  </si>
  <si>
    <t>سود سپرده‌های بانکی</t>
  </si>
  <si>
    <t>صندوق س.پشتوانه طلای جام زرین</t>
  </si>
  <si>
    <t>قطار شهری شهرداری تبریز</t>
  </si>
  <si>
    <t>قطار شهری شهرداری تهران</t>
  </si>
  <si>
    <t>مرابحه عام دولت241-ش.خ070829</t>
  </si>
  <si>
    <t>مرابحه عام دولت234-ش.خ070808</t>
  </si>
  <si>
    <t>1404/07/29</t>
  </si>
  <si>
    <t>1404/07/08</t>
  </si>
  <si>
    <t>1407/08/08</t>
  </si>
  <si>
    <t>خیر</t>
  </si>
  <si>
    <t>صندوق س.انارنماد ارزش-درسهام</t>
  </si>
  <si>
    <t>صندوق س.پشتوانه طلای صبا</t>
  </si>
  <si>
    <t>1407/08/29</t>
  </si>
  <si>
    <t>شمش نقره SilverBar</t>
  </si>
  <si>
    <t>صندوق س.كالاي زمرد بيدار</t>
  </si>
  <si>
    <t>صندوق س.پشتوانه طلازروان ویستا</t>
  </si>
  <si>
    <t>مرابحه نیان الکترونیک070917</t>
  </si>
  <si>
    <t>مرابحه هامون نایزه 080901</t>
  </si>
  <si>
    <t>1407/09/17</t>
  </si>
  <si>
    <t>1408/09/01</t>
  </si>
  <si>
    <t>6-2</t>
  </si>
  <si>
    <t>6-2- سایر درآمدها</t>
  </si>
  <si>
    <t>5-2- درآمد حاصل از سرمایه‌گذاری در گواهی سپرده کالایی</t>
  </si>
  <si>
    <t>درآمد حاصل از سرمایه‌گذاری در گواهی سپرده کالایی</t>
  </si>
  <si>
    <t>1404/10/30</t>
  </si>
  <si>
    <t>صندوق س.موج گستر ثروت-س</t>
  </si>
  <si>
    <t>برای ماه منتهی به 1404/11/30</t>
  </si>
  <si>
    <t>1404/11/30</t>
  </si>
  <si>
    <t>از ابتدای سال مالی تا پایان بهمن 1404</t>
  </si>
  <si>
    <t>صندوق س.پشتوانه طلای زرین آگاه</t>
  </si>
  <si>
    <t>صکوک مرابحه کگل81-3ماهه23%</t>
  </si>
  <si>
    <t>صکوک مرابحه کگل0811-3ماهه23%</t>
  </si>
  <si>
    <t>سلف آهن اسفنجی توسعه گل گهر</t>
  </si>
  <si>
    <t>مرابحه عام دولت266-ش.خ070930</t>
  </si>
  <si>
    <t>1404/11/20</t>
  </si>
  <si>
    <t>1408/11/20</t>
  </si>
  <si>
    <t>1404/11/19</t>
  </si>
  <si>
    <t>1406/11/19</t>
  </si>
  <si>
    <t>1407/09/30</t>
  </si>
  <si>
    <t>0.00%</t>
  </si>
  <si>
    <t>1.82%</t>
  </si>
  <si>
    <t>-10.00%</t>
  </si>
  <si>
    <t>-2.18%</t>
  </si>
  <si>
    <t>3.49%</t>
  </si>
  <si>
    <t>-9.36%</t>
  </si>
  <si>
    <t>0.66%</t>
  </si>
  <si>
    <t>-1.98%</t>
  </si>
  <si>
    <t>10.00%</t>
  </si>
  <si>
    <t>اوراق مشارکت صکوک مرابحه کگل0811-3</t>
  </si>
  <si>
    <t>اوراق سلف آهن اسفنجی توسعه گل گهر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</si>
</sst>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-_ر_ي_ا_ل_ ;_ * #,##0.00\-_ر_ي_ا_ل_ ;_ * &quot;-&quot;??_-_ر_ي_ا_ل_ ;_ @_ "/>
    <numFmt numFmtId="165" formatCode="#,###;\(#,###\);\-"/>
    <numFmt numFmtId="166" formatCode=";;;"/>
    <numFmt numFmtId="167" formatCode="#,###.00000;\(#,###.00000\);\-"/>
    <numFmt numFmtId="168" formatCode="#,##0.0000_);\(#,##0.0000\)"/>
    <numFmt numFmtId="169" formatCode="_ * #,##0_-_ر_ي_ا_ل_ ;_ * #,##0\-_ر_ي_ا_ل_ ;_ * &quot;-&quot;??_-_ر_ي_ا_ل_ ;_ @_ "/>
    <numFmt numFmtId="170" formatCode="0.00%;\(0.00%\);\-"/>
    <numFmt numFmtId="171" formatCode="_(* #,##0_);_(* \(#,##0\);_(* &quot;-&quot;??_);_(@_)"/>
    <numFmt numFmtId="172" formatCode="#,###.0000000;\(#,###.0000000\);\-"/>
    <numFmt numFmtId="173" formatCode="0.00000"/>
    <numFmt numFmtId="174" formatCode="0.000%;\(0.000%\);\-"/>
  </numFmts>
  <fonts count="20" x14ac:knownFonts="1">
    <font>
      <sz val="10"/>
      <color rgb="FF000000"/>
      <name val="Arial"/>
      <charset val="1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2"/>
      <color theme="1"/>
      <name val="B Nazanin"/>
      <charset val="178"/>
    </font>
    <font>
      <sz val="10"/>
      <color rgb="FF000000"/>
      <name val="Arial"/>
      <family val="2"/>
    </font>
    <font>
      <b/>
      <sz val="12"/>
      <name val="B Nazanin"/>
      <charset val="178"/>
    </font>
    <font>
      <sz val="12"/>
      <color theme="1"/>
      <name val="B Nazanin"/>
      <charset val="178"/>
    </font>
    <font>
      <sz val="10"/>
      <color rgb="FF000000"/>
      <name val="Arial"/>
      <family val="2"/>
    </font>
    <font>
      <sz val="8"/>
      <name val="Arial"/>
      <family val="2"/>
    </font>
    <font>
      <sz val="14"/>
      <color rgb="FF000000"/>
      <name val="Arial"/>
      <family val="2"/>
    </font>
    <font>
      <sz val="12"/>
      <name val="B Nazanin"/>
      <charset val="178"/>
    </font>
    <font>
      <b/>
      <u/>
      <sz val="14"/>
      <color rgb="FF000000"/>
      <name val="B Nazanin"/>
      <charset val="178"/>
    </font>
    <font>
      <sz val="12"/>
      <color rgb="FFFF0000"/>
      <name val="B Nazanin"/>
      <charset val="178"/>
    </font>
    <font>
      <sz val="12"/>
      <color theme="0" tint="-0.249977111117893"/>
      <name val="B Nazanin"/>
      <charset val="178"/>
    </font>
    <font>
      <b/>
      <sz val="10"/>
      <color rgb="FF000000"/>
      <name val="Arial"/>
      <family val="2"/>
    </font>
    <font>
      <sz val="11"/>
      <name val="B Nazanin"/>
      <charset val="178"/>
    </font>
    <font>
      <b/>
      <sz val="12"/>
      <color theme="0" tint="-0.249977111117893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31">
    <xf numFmtId="0" fontId="0" fillId="0" borderId="0" xfId="0" applyAlignment="1">
      <alignment horizontal="left"/>
    </xf>
    <xf numFmtId="165" fontId="4" fillId="0" borderId="0" xfId="0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horizontal="center" vertical="top"/>
    </xf>
    <xf numFmtId="165" fontId="6" fillId="0" borderId="9" xfId="3" applyNumberFormat="1" applyFont="1" applyFill="1" applyBorder="1" applyAlignment="1">
      <alignment horizontal="center" vertical="center" wrapText="1" readingOrder="2"/>
    </xf>
    <xf numFmtId="165" fontId="9" fillId="0" borderId="9" xfId="3" applyNumberFormat="1" applyFont="1" applyFill="1" applyBorder="1" applyAlignment="1">
      <alignment horizontal="center" vertical="center" wrapText="1" readingOrder="2"/>
    </xf>
    <xf numFmtId="165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 vertical="top"/>
    </xf>
    <xf numFmtId="165" fontId="3" fillId="0" borderId="3" xfId="0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Alignment="1">
      <alignment horizontal="center" vertical="top"/>
    </xf>
    <xf numFmtId="165" fontId="4" fillId="0" borderId="0" xfId="1" applyNumberFormat="1" applyFont="1" applyFill="1" applyBorder="1" applyAlignment="1">
      <alignment horizontal="center" vertical="top"/>
    </xf>
    <xf numFmtId="165" fontId="4" fillId="0" borderId="0" xfId="0" applyNumberFormat="1" applyFont="1" applyFill="1" applyAlignment="1">
      <alignment horizontal="center" vertical="center"/>
    </xf>
    <xf numFmtId="165" fontId="4" fillId="0" borderId="2" xfId="0" applyNumberFormat="1" applyFont="1" applyBorder="1" applyAlignment="1">
      <alignment horizontal="left"/>
    </xf>
    <xf numFmtId="165" fontId="4" fillId="0" borderId="0" xfId="1" applyNumberFormat="1" applyFont="1" applyAlignment="1">
      <alignment horizontal="left"/>
    </xf>
    <xf numFmtId="165" fontId="4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Alignment="1">
      <alignment horizontal="center" vertical="center"/>
    </xf>
    <xf numFmtId="165" fontId="12" fillId="0" borderId="0" xfId="0" applyNumberFormat="1" applyFont="1" applyAlignment="1">
      <alignment horizontal="left"/>
    </xf>
    <xf numFmtId="165" fontId="4" fillId="0" borderId="0" xfId="0" applyNumberFormat="1" applyFont="1" applyFill="1" applyAlignment="1">
      <alignment horizontal="right" vertical="top"/>
    </xf>
    <xf numFmtId="165" fontId="4" fillId="0" borderId="0" xfId="0" applyNumberFormat="1" applyFont="1" applyFill="1" applyAlignment="1">
      <alignment horizontal="left"/>
    </xf>
    <xf numFmtId="165" fontId="4" fillId="0" borderId="0" xfId="1" applyNumberFormat="1" applyFont="1" applyFill="1" applyAlignment="1">
      <alignment horizontal="left"/>
    </xf>
    <xf numFmtId="165" fontId="3" fillId="0" borderId="0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4" fillId="0" borderId="0" xfId="4" applyNumberFormat="1" applyFont="1" applyAlignment="1">
      <alignment horizontal="left"/>
    </xf>
    <xf numFmtId="165" fontId="9" fillId="0" borderId="9" xfId="0" applyNumberFormat="1" applyFont="1" applyBorder="1" applyAlignment="1">
      <alignment horizontal="center" vertical="center" readingOrder="2"/>
    </xf>
    <xf numFmtId="165" fontId="8" fillId="0" borderId="0" xfId="0" applyNumberFormat="1" applyFont="1" applyFill="1" applyAlignment="1">
      <alignment horizontal="right" vertical="center"/>
    </xf>
    <xf numFmtId="165" fontId="4" fillId="0" borderId="0" xfId="0" applyNumberFormat="1" applyFont="1" applyBorder="1" applyAlignment="1">
      <alignment horizontal="left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 wrapText="1"/>
    </xf>
    <xf numFmtId="165" fontId="4" fillId="0" borderId="0" xfId="1" applyNumberFormat="1" applyFont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/>
    </xf>
    <xf numFmtId="165" fontId="4" fillId="0" borderId="0" xfId="0" applyNumberFormat="1" applyFont="1" applyBorder="1" applyAlignment="1">
      <alignment vertical="top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vertical="top"/>
    </xf>
    <xf numFmtId="165" fontId="13" fillId="0" borderId="0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right" vertical="center" readingOrder="2"/>
    </xf>
    <xf numFmtId="165" fontId="3" fillId="0" borderId="8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left"/>
    </xf>
    <xf numFmtId="165" fontId="3" fillId="0" borderId="0" xfId="1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left"/>
    </xf>
    <xf numFmtId="165" fontId="4" fillId="0" borderId="0" xfId="0" applyNumberFormat="1" applyFont="1" applyFill="1" applyAlignment="1">
      <alignment vertical="top"/>
    </xf>
    <xf numFmtId="165" fontId="4" fillId="0" borderId="0" xfId="0" applyNumberFormat="1" applyFont="1" applyAlignment="1">
      <alignment horizontal="left" wrapText="1"/>
    </xf>
    <xf numFmtId="165" fontId="8" fillId="0" borderId="0" xfId="0" applyNumberFormat="1" applyFont="1" applyFill="1" applyAlignment="1">
      <alignment horizontal="right" vertical="center" wrapText="1" readingOrder="2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right" vertical="top" wrapText="1"/>
    </xf>
    <xf numFmtId="165" fontId="3" fillId="0" borderId="0" xfId="0" applyNumberFormat="1" applyFont="1" applyFill="1" applyBorder="1" applyAlignment="1">
      <alignment horizontal="right" vertical="top" wrapText="1"/>
    </xf>
    <xf numFmtId="165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left" wrapText="1"/>
    </xf>
    <xf numFmtId="165" fontId="4" fillId="0" borderId="0" xfId="0" applyNumberFormat="1" applyFont="1" applyFill="1" applyBorder="1" applyAlignment="1">
      <alignment horizontal="right" vertical="top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165" fontId="4" fillId="0" borderId="0" xfId="4" applyNumberFormat="1" applyFont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8" fillId="0" borderId="0" xfId="0" applyNumberFormat="1" applyFont="1" applyFill="1" applyAlignment="1">
      <alignment horizontal="center" vertical="center" readingOrder="2"/>
    </xf>
    <xf numFmtId="165" fontId="4" fillId="0" borderId="0" xfId="1" applyNumberFormat="1" applyFont="1" applyBorder="1" applyAlignment="1">
      <alignment horizontal="center"/>
    </xf>
    <xf numFmtId="165" fontId="3" fillId="0" borderId="0" xfId="0" applyNumberFormat="1" applyFont="1" applyFill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top"/>
    </xf>
    <xf numFmtId="165" fontId="4" fillId="0" borderId="5" xfId="0" applyNumberFormat="1" applyFont="1" applyFill="1" applyBorder="1" applyAlignment="1">
      <alignment horizontal="right" vertical="top"/>
    </xf>
    <xf numFmtId="165" fontId="3" fillId="0" borderId="7" xfId="1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right" vertical="top"/>
    </xf>
    <xf numFmtId="165" fontId="3" fillId="0" borderId="8" xfId="0" applyNumberFormat="1" applyFont="1" applyFill="1" applyBorder="1" applyAlignment="1">
      <alignment horizontal="center" vertical="top"/>
    </xf>
    <xf numFmtId="165" fontId="3" fillId="0" borderId="8" xfId="1" applyNumberFormat="1" applyFont="1" applyBorder="1" applyAlignment="1">
      <alignment horizontal="center" vertical="center"/>
    </xf>
    <xf numFmtId="165" fontId="4" fillId="0" borderId="5" xfId="0" applyNumberFormat="1" applyFont="1" applyFill="1" applyBorder="1" applyAlignment="1">
      <alignment vertical="top"/>
    </xf>
    <xf numFmtId="165" fontId="3" fillId="0" borderId="5" xfId="0" applyNumberFormat="1" applyFont="1" applyFill="1" applyBorder="1" applyAlignment="1">
      <alignment horizontal="right" vertical="top" wrapText="1"/>
    </xf>
    <xf numFmtId="165" fontId="3" fillId="0" borderId="8" xfId="1" applyNumberFormat="1" applyFont="1" applyFill="1" applyBorder="1" applyAlignment="1">
      <alignment horizontal="center" vertical="center"/>
    </xf>
    <xf numFmtId="10" fontId="3" fillId="0" borderId="8" xfId="6" applyNumberFormat="1" applyFont="1" applyFill="1" applyBorder="1" applyAlignment="1">
      <alignment horizontal="center" vertical="center"/>
    </xf>
    <xf numFmtId="10" fontId="4" fillId="0" borderId="0" xfId="6" applyNumberFormat="1" applyFont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 wrapText="1"/>
    </xf>
    <xf numFmtId="10" fontId="8" fillId="0" borderId="0" xfId="6" applyNumberFormat="1" applyFont="1" applyFill="1" applyAlignment="1">
      <alignment horizontal="center" vertical="center"/>
    </xf>
    <xf numFmtId="10" fontId="3" fillId="0" borderId="0" xfId="6" applyNumberFormat="1" applyFont="1" applyFill="1" applyBorder="1" applyAlignment="1">
      <alignment horizontal="center" vertical="center" wrapText="1"/>
    </xf>
    <xf numFmtId="10" fontId="3" fillId="0" borderId="7" xfId="6" applyNumberFormat="1" applyFont="1" applyFill="1" applyBorder="1" applyAlignment="1">
      <alignment horizontal="center" vertical="top"/>
    </xf>
    <xf numFmtId="10" fontId="4" fillId="0" borderId="0" xfId="6" applyNumberFormat="1" applyFont="1" applyAlignment="1">
      <alignment horizontal="center"/>
    </xf>
    <xf numFmtId="9" fontId="9" fillId="0" borderId="9" xfId="6" applyNumberFormat="1" applyFont="1" applyFill="1" applyBorder="1" applyAlignment="1">
      <alignment horizontal="center" vertical="center" wrapText="1" readingOrder="2"/>
    </xf>
    <xf numFmtId="10" fontId="4" fillId="0" borderId="0" xfId="0" applyNumberFormat="1" applyFont="1" applyAlignment="1">
      <alignment horizontal="center" vertical="center"/>
    </xf>
    <xf numFmtId="10" fontId="13" fillId="0" borderId="0" xfId="0" applyNumberFormat="1" applyFont="1" applyFill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166" fontId="4" fillId="0" borderId="0" xfId="1" applyNumberFormat="1" applyFont="1" applyAlignment="1">
      <alignment horizontal="left"/>
    </xf>
    <xf numFmtId="165" fontId="3" fillId="0" borderId="8" xfId="0" applyNumberFormat="1" applyFont="1" applyFill="1" applyBorder="1" applyAlignment="1">
      <alignment horizontal="center" vertical="center"/>
    </xf>
    <xf numFmtId="168" fontId="4" fillId="0" borderId="0" xfId="0" applyNumberFormat="1" applyFont="1" applyAlignment="1">
      <alignment horizontal="left"/>
    </xf>
    <xf numFmtId="169" fontId="13" fillId="0" borderId="0" xfId="1" applyNumberFormat="1" applyFont="1" applyFill="1" applyBorder="1" applyAlignment="1">
      <alignment horizontal="center" vertical="center"/>
    </xf>
    <xf numFmtId="170" fontId="3" fillId="0" borderId="3" xfId="0" applyNumberFormat="1" applyFont="1" applyFill="1" applyBorder="1" applyAlignment="1">
      <alignment horizontal="center" vertical="center" wrapText="1"/>
    </xf>
    <xf numFmtId="170" fontId="3" fillId="0" borderId="0" xfId="0" applyNumberFormat="1" applyFont="1" applyFill="1" applyBorder="1" applyAlignment="1">
      <alignment horizontal="center" vertical="center" wrapText="1"/>
    </xf>
    <xf numFmtId="170" fontId="4" fillId="0" borderId="0" xfId="0" applyNumberFormat="1" applyFont="1" applyAlignment="1">
      <alignment horizontal="center" vertical="center"/>
    </xf>
    <xf numFmtId="170" fontId="3" fillId="0" borderId="3" xfId="6" applyNumberFormat="1" applyFont="1" applyFill="1" applyBorder="1" applyAlignment="1">
      <alignment horizontal="center" vertical="center" wrapText="1"/>
    </xf>
    <xf numFmtId="170" fontId="3" fillId="0" borderId="0" xfId="6" applyNumberFormat="1" applyFont="1" applyFill="1" applyBorder="1" applyAlignment="1">
      <alignment horizontal="center" vertical="center" wrapText="1"/>
    </xf>
    <xf numFmtId="170" fontId="3" fillId="0" borderId="7" xfId="6" applyNumberFormat="1" applyFont="1" applyFill="1" applyBorder="1" applyAlignment="1">
      <alignment horizontal="center" vertical="center"/>
    </xf>
    <xf numFmtId="170" fontId="3" fillId="0" borderId="3" xfId="1" applyNumberFormat="1" applyFont="1" applyFill="1" applyBorder="1" applyAlignment="1">
      <alignment horizontal="center" vertical="center" wrapText="1"/>
    </xf>
    <xf numFmtId="170" fontId="3" fillId="0" borderId="0" xfId="1" applyNumberFormat="1" applyFont="1" applyFill="1" applyBorder="1" applyAlignment="1">
      <alignment horizontal="center" vertical="center" wrapText="1"/>
    </xf>
    <xf numFmtId="170" fontId="8" fillId="0" borderId="0" xfId="0" applyNumberFormat="1" applyFont="1" applyFill="1" applyAlignment="1">
      <alignment horizontal="center" vertical="center" wrapText="1"/>
    </xf>
    <xf numFmtId="170" fontId="3" fillId="0" borderId="1" xfId="0" applyNumberFormat="1" applyFont="1" applyFill="1" applyBorder="1" applyAlignment="1">
      <alignment horizontal="center" vertical="center" wrapText="1"/>
    </xf>
    <xf numFmtId="170" fontId="13" fillId="0" borderId="0" xfId="0" applyNumberFormat="1" applyFont="1" applyFill="1" applyBorder="1" applyAlignment="1">
      <alignment horizontal="center" vertical="center"/>
    </xf>
    <xf numFmtId="170" fontId="3" fillId="0" borderId="8" xfId="6" applyNumberFormat="1" applyFont="1" applyFill="1" applyBorder="1" applyAlignment="1">
      <alignment horizontal="center" vertical="center" wrapText="1"/>
    </xf>
    <xf numFmtId="170" fontId="4" fillId="0" borderId="0" xfId="0" applyNumberFormat="1" applyFont="1" applyAlignment="1">
      <alignment horizontal="center" vertical="center" wrapText="1"/>
    </xf>
    <xf numFmtId="170" fontId="8" fillId="0" borderId="0" xfId="0" applyNumberFormat="1" applyFont="1" applyFill="1" applyAlignment="1">
      <alignment horizontal="center" vertical="center"/>
    </xf>
    <xf numFmtId="10" fontId="4" fillId="0" borderId="0" xfId="6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right" vertical="center"/>
    </xf>
    <xf numFmtId="10" fontId="4" fillId="0" borderId="0" xfId="6" applyNumberFormat="1" applyFont="1" applyFill="1" applyBorder="1" applyAlignment="1">
      <alignment horizontal="center" vertical="top"/>
    </xf>
    <xf numFmtId="165" fontId="4" fillId="0" borderId="0" xfId="0" applyNumberFormat="1" applyFont="1" applyFill="1" applyAlignment="1">
      <alignment horizontal="center" vertical="center" readingOrder="1"/>
    </xf>
    <xf numFmtId="10" fontId="4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center" vertical="center" readingOrder="1"/>
    </xf>
    <xf numFmtId="10" fontId="4" fillId="0" borderId="0" xfId="6" applyNumberFormat="1" applyFont="1" applyFill="1" applyAlignment="1">
      <alignment horizontal="center" vertical="center"/>
    </xf>
    <xf numFmtId="170" fontId="4" fillId="0" borderId="0" xfId="1" applyNumberFormat="1" applyFont="1" applyFill="1" applyAlignment="1">
      <alignment horizontal="center" vertical="center"/>
    </xf>
    <xf numFmtId="165" fontId="4" fillId="0" borderId="0" xfId="1" applyNumberFormat="1" applyFont="1" applyFill="1" applyBorder="1" applyAlignment="1">
      <alignment horizontal="left"/>
    </xf>
    <xf numFmtId="170" fontId="3" fillId="0" borderId="8" xfId="6" applyNumberFormat="1" applyFont="1" applyFill="1" applyBorder="1" applyAlignment="1">
      <alignment horizontal="center" vertical="center"/>
    </xf>
    <xf numFmtId="170" fontId="4" fillId="0" borderId="0" xfId="6" applyNumberFormat="1" applyFont="1" applyFill="1" applyAlignment="1">
      <alignment horizontal="center" vertical="center"/>
    </xf>
    <xf numFmtId="170" fontId="4" fillId="0" borderId="0" xfId="0" applyNumberFormat="1" applyFont="1" applyFill="1" applyAlignment="1">
      <alignment horizontal="center" vertical="center"/>
    </xf>
    <xf numFmtId="165" fontId="4" fillId="0" borderId="2" xfId="0" applyNumberFormat="1" applyFont="1" applyFill="1" applyBorder="1" applyAlignment="1">
      <alignment horizontal="left"/>
    </xf>
    <xf numFmtId="170" fontId="3" fillId="0" borderId="7" xfId="6" applyNumberFormat="1" applyFont="1" applyFill="1" applyBorder="1" applyAlignment="1">
      <alignment horizontal="center" vertical="center" wrapText="1"/>
    </xf>
    <xf numFmtId="170" fontId="4" fillId="0" borderId="0" xfId="0" applyNumberFormat="1" applyFont="1" applyFill="1" applyAlignment="1">
      <alignment horizontal="left"/>
    </xf>
    <xf numFmtId="170" fontId="4" fillId="0" borderId="0" xfId="6" applyNumberFormat="1" applyFont="1" applyFill="1" applyAlignment="1">
      <alignment horizontal="left"/>
    </xf>
    <xf numFmtId="170" fontId="4" fillId="0" borderId="0" xfId="6" applyNumberFormat="1" applyFont="1" applyFill="1" applyAlignment="1">
      <alignment horizontal="center"/>
    </xf>
    <xf numFmtId="165" fontId="15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wrapText="1"/>
    </xf>
    <xf numFmtId="10" fontId="4" fillId="0" borderId="0" xfId="6" applyNumberFormat="1" applyFont="1" applyAlignment="1">
      <alignment horizontal="left"/>
    </xf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left" wrapText="1"/>
    </xf>
    <xf numFmtId="2" fontId="0" fillId="0" borderId="0" xfId="0" applyNumberFormat="1" applyAlignment="1">
      <alignment horizontal="left"/>
    </xf>
    <xf numFmtId="165" fontId="4" fillId="0" borderId="9" xfId="0" applyNumberFormat="1" applyFont="1" applyBorder="1" applyAlignment="1">
      <alignment horizontal="center" vertical="center" wrapText="1"/>
    </xf>
    <xf numFmtId="169" fontId="16" fillId="0" borderId="0" xfId="1" applyNumberFormat="1" applyFont="1" applyFill="1" applyBorder="1" applyAlignment="1">
      <alignment horizontal="center" vertical="center"/>
    </xf>
    <xf numFmtId="10" fontId="16" fillId="0" borderId="0" xfId="6" applyNumberFormat="1" applyFont="1" applyAlignment="1">
      <alignment horizontal="left"/>
    </xf>
    <xf numFmtId="165" fontId="3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left"/>
    </xf>
    <xf numFmtId="171" fontId="17" fillId="2" borderId="0" xfId="1" applyNumberFormat="1" applyFont="1" applyFill="1"/>
    <xf numFmtId="10" fontId="3" fillId="0" borderId="8" xfId="6" applyNumberFormat="1" applyFont="1" applyBorder="1" applyAlignment="1">
      <alignment horizontal="center" vertical="center"/>
    </xf>
    <xf numFmtId="165" fontId="4" fillId="0" borderId="5" xfId="1" applyNumberFormat="1" applyFont="1" applyBorder="1" applyAlignment="1">
      <alignment horizontal="center" vertical="center"/>
    </xf>
    <xf numFmtId="165" fontId="4" fillId="0" borderId="0" xfId="0" applyNumberFormat="1" applyFont="1" applyFill="1" applyBorder="1" applyAlignment="1"/>
    <xf numFmtId="165" fontId="3" fillId="0" borderId="0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0" fontId="9" fillId="0" borderId="9" xfId="6" applyNumberFormat="1" applyFont="1" applyFill="1" applyBorder="1" applyAlignment="1">
      <alignment horizontal="center" vertical="center" wrapText="1" readingOrder="2"/>
    </xf>
    <xf numFmtId="0" fontId="18" fillId="0" borderId="10" xfId="0" applyFont="1" applyBorder="1" applyAlignment="1">
      <alignment wrapText="1"/>
    </xf>
    <xf numFmtId="10" fontId="3" fillId="0" borderId="7" xfId="1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vertical="center"/>
    </xf>
    <xf numFmtId="165" fontId="4" fillId="0" borderId="5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right" vertical="center" readingOrder="2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wrapText="1"/>
    </xf>
    <xf numFmtId="167" fontId="4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69" fontId="4" fillId="0" borderId="0" xfId="1" applyNumberFormat="1" applyFont="1" applyAlignment="1">
      <alignment horizontal="center" vertical="center" wrapText="1"/>
    </xf>
    <xf numFmtId="173" fontId="0" fillId="0" borderId="0" xfId="0" applyNumberFormat="1" applyAlignment="1">
      <alignment horizontal="left"/>
    </xf>
    <xf numFmtId="49" fontId="4" fillId="0" borderId="0" xfId="0" applyNumberFormat="1" applyFont="1" applyFill="1" applyBorder="1" applyAlignment="1">
      <alignment horizontal="center" vertical="top"/>
    </xf>
    <xf numFmtId="165" fontId="4" fillId="0" borderId="0" xfId="0" applyNumberFormat="1" applyFont="1" applyFill="1" applyAlignment="1">
      <alignment horizontal="center" wrapText="1"/>
    </xf>
    <xf numFmtId="0" fontId="0" fillId="0" borderId="0" xfId="0" applyBorder="1" applyAlignment="1">
      <alignment horizontal="left"/>
    </xf>
    <xf numFmtId="169" fontId="0" fillId="0" borderId="0" xfId="1" applyNumberFormat="1" applyFont="1" applyAlignment="1">
      <alignment horizontal="left"/>
    </xf>
    <xf numFmtId="169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5" fontId="3" fillId="0" borderId="0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  <xf numFmtId="174" fontId="4" fillId="0" borderId="0" xfId="1" applyNumberFormat="1" applyFont="1" applyFill="1" applyAlignment="1">
      <alignment horizontal="center" vertical="center"/>
    </xf>
    <xf numFmtId="3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165" fontId="3" fillId="0" borderId="4" xfId="0" applyNumberFormat="1" applyFont="1" applyFill="1" applyBorder="1" applyAlignment="1">
      <alignment vertical="center"/>
    </xf>
    <xf numFmtId="165" fontId="8" fillId="0" borderId="0" xfId="0" applyNumberFormat="1" applyFont="1" applyFill="1" applyAlignment="1">
      <alignment vertical="center" readingOrder="2"/>
    </xf>
    <xf numFmtId="165" fontId="3" fillId="0" borderId="0" xfId="0" applyNumberFormat="1" applyFont="1" applyFill="1" applyBorder="1" applyAlignment="1">
      <alignment vertical="center"/>
    </xf>
    <xf numFmtId="3" fontId="0" fillId="2" borderId="0" xfId="0" applyNumberFormat="1" applyFill="1"/>
    <xf numFmtId="165" fontId="4" fillId="2" borderId="0" xfId="0" applyNumberFormat="1" applyFont="1" applyFill="1" applyAlignment="1">
      <alignment horizontal="left"/>
    </xf>
    <xf numFmtId="3" fontId="0" fillId="0" borderId="0" xfId="0" applyNumberFormat="1" applyFill="1"/>
    <xf numFmtId="165" fontId="3" fillId="0" borderId="3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3" fillId="0" borderId="4" xfId="1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horizontal="center" vertical="center" wrapText="1"/>
    </xf>
    <xf numFmtId="10" fontId="3" fillId="0" borderId="2" xfId="6" applyNumberFormat="1" applyFont="1" applyFill="1" applyBorder="1" applyAlignment="1">
      <alignment horizontal="center" vertical="center" wrapText="1"/>
    </xf>
    <xf numFmtId="10" fontId="3" fillId="0" borderId="4" xfId="6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readingOrder="2"/>
    </xf>
    <xf numFmtId="165" fontId="3" fillId="0" borderId="0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Alignment="1">
      <alignment horizontal="right" vertical="center" readingOrder="2"/>
    </xf>
    <xf numFmtId="165" fontId="3" fillId="0" borderId="3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right" vertical="center" readingOrder="2"/>
    </xf>
    <xf numFmtId="165" fontId="3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165" fontId="13" fillId="0" borderId="0" xfId="1" applyNumberFormat="1" applyFont="1" applyFill="1" applyAlignment="1">
      <alignment horizontal="right" vertical="center" wrapText="1"/>
    </xf>
    <xf numFmtId="165" fontId="6" fillId="0" borderId="0" xfId="3" applyNumberFormat="1" applyFont="1" applyFill="1" applyAlignment="1">
      <alignment horizontal="center" vertical="center"/>
    </xf>
    <xf numFmtId="165" fontId="8" fillId="0" borderId="0" xfId="3" applyNumberFormat="1" applyFont="1" applyFill="1" applyAlignment="1">
      <alignment horizontal="right" vertical="center" readingOrder="2"/>
    </xf>
    <xf numFmtId="165" fontId="8" fillId="0" borderId="0" xfId="0" applyNumberFormat="1" applyFont="1" applyFill="1" applyAlignment="1">
      <alignment horizontal="right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wrapText="1"/>
    </xf>
    <xf numFmtId="169" fontId="16" fillId="0" borderId="0" xfId="1" applyNumberFormat="1" applyFont="1" applyAlignment="1">
      <alignment horizontal="left"/>
    </xf>
    <xf numFmtId="169" fontId="19" fillId="0" borderId="0" xfId="1" applyNumberFormat="1" applyFont="1" applyAlignment="1">
      <alignment horizontal="left"/>
    </xf>
    <xf numFmtId="169" fontId="4" fillId="0" borderId="0" xfId="1" applyNumberFormat="1" applyFont="1" applyAlignment="1">
      <alignment horizontal="left"/>
    </xf>
    <xf numFmtId="165" fontId="3" fillId="0" borderId="0" xfId="0" applyNumberFormat="1" applyFont="1" applyFill="1" applyBorder="1" applyAlignment="1"/>
    <xf numFmtId="165" fontId="4" fillId="0" borderId="5" xfId="0" applyNumberFormat="1" applyFont="1" applyFill="1" applyBorder="1" applyAlignment="1"/>
    <xf numFmtId="165" fontId="3" fillId="0" borderId="6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</cellXfs>
  <cellStyles count="7">
    <cellStyle name="Comma" xfId="1" builtinId="3"/>
    <cellStyle name="Normal" xfId="0" builtinId="0"/>
    <cellStyle name="Normal 2 2" xfId="3" xr:uid="{00000000-0005-0000-0000-000002000000}"/>
    <cellStyle name="Normal 3" xfId="2" xr:uid="{00000000-0005-0000-0000-000003000000}"/>
    <cellStyle name="Normal 5" xfId="4" xr:uid="{00000000-0005-0000-0000-000004000000}"/>
    <cellStyle name="Percent" xfId="6" builtinId="5"/>
    <cellStyle name="Percent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685173</xdr:colOff>
      <xdr:row>2</xdr:row>
      <xdr:rowOff>98536</xdr:rowOff>
    </xdr:from>
    <xdr:to>
      <xdr:col>1</xdr:col>
      <xdr:colOff>1944414</xdr:colOff>
      <xdr:row>7</xdr:row>
      <xdr:rowOff>115876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1E3E5A-576D-4FD5-9DBD-E9A083E4D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5102965" y="597777"/>
          <a:ext cx="1259241" cy="1265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B10:B12"/>
  <sheetViews>
    <sheetView rightToLeft="1" tabSelected="1" view="pageBreakPreview" topLeftCell="A4" zoomScale="145" zoomScaleNormal="100" zoomScaleSheetLayoutView="145" workbookViewId="0">
      <selection activeCell="A4" sqref="A4"/>
    </sheetView>
  </sheetViews>
  <sheetFormatPr defaultColWidth="6" defaultRowHeight="19.5" customHeight="1" x14ac:dyDescent="0.25"/>
  <cols>
    <col min="1" max="1" width="6" style="16"/>
    <col min="2" max="2" width="40" style="16" customWidth="1"/>
    <col min="3" max="16384" width="6" style="16"/>
  </cols>
  <sheetData>
    <row r="10" spans="2:2" ht="19.5" customHeight="1" x14ac:dyDescent="0.25">
      <c r="B10" s="15" t="s">
        <v>0</v>
      </c>
    </row>
    <row r="11" spans="2:2" ht="19.5" customHeight="1" x14ac:dyDescent="0.25">
      <c r="B11" s="15" t="s">
        <v>1</v>
      </c>
    </row>
    <row r="12" spans="2:2" ht="19.5" customHeight="1" x14ac:dyDescent="0.25">
      <c r="B12" s="15" t="s">
        <v>200</v>
      </c>
    </row>
  </sheetData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Z27"/>
  <sheetViews>
    <sheetView rightToLeft="1" view="pageBreakPreview" zoomScale="98" zoomScaleNormal="100" zoomScaleSheetLayoutView="98" workbookViewId="0">
      <selection sqref="A1:U1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6.28515625" style="11" bestFit="1" customWidth="1"/>
    <col min="4" max="4" width="0.85546875" style="11" customWidth="1"/>
    <col min="5" max="5" width="19.85546875" style="11" bestFit="1" customWidth="1"/>
    <col min="6" max="6" width="0.85546875" style="11" customWidth="1"/>
    <col min="7" max="7" width="17.28515625" style="11" customWidth="1"/>
    <col min="8" max="8" width="0.85546875" style="11" customWidth="1"/>
    <col min="9" max="9" width="19.85546875" style="11" bestFit="1" customWidth="1"/>
    <col min="10" max="10" width="0.85546875" style="18" customWidth="1"/>
    <col min="11" max="11" width="14.140625" style="137" bestFit="1" customWidth="1"/>
    <col min="12" max="12" width="0.85546875" style="18" customWidth="1"/>
    <col min="13" max="13" width="16.28515625" style="11" bestFit="1" customWidth="1"/>
    <col min="14" max="14" width="0.85546875" style="11" customWidth="1"/>
    <col min="15" max="15" width="20.85546875" style="11" bestFit="1" customWidth="1"/>
    <col min="16" max="16" width="0.85546875" style="11" customWidth="1"/>
    <col min="17" max="17" width="17.42578125" style="11" customWidth="1"/>
    <col min="18" max="18" width="0.85546875" style="11" customWidth="1"/>
    <col min="19" max="19" width="20.85546875" style="11" bestFit="1" customWidth="1"/>
    <col min="20" max="20" width="0.85546875" style="18" customWidth="1"/>
    <col min="21" max="21" width="12.140625" style="138" customWidth="1"/>
    <col min="22" max="22" width="0.28515625" style="18" customWidth="1"/>
    <col min="23" max="23" width="16.140625" style="18" bestFit="1" customWidth="1"/>
    <col min="24" max="24" width="21" style="18" bestFit="1" customWidth="1"/>
    <col min="25" max="16384" width="9.140625" style="18"/>
  </cols>
  <sheetData>
    <row r="1" spans="1:26" ht="21" x14ac:dyDescent="0.4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</row>
    <row r="2" spans="1:26" ht="21" x14ac:dyDescent="0.45">
      <c r="A2" s="196" t="s">
        <v>49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</row>
    <row r="3" spans="1:26" ht="21" x14ac:dyDescent="0.45">
      <c r="A3" s="196" t="s">
        <v>200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</row>
    <row r="5" spans="1:26" ht="21" x14ac:dyDescent="0.45">
      <c r="A5" s="189" t="s">
        <v>152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</row>
    <row r="6" spans="1:26" ht="21" x14ac:dyDescent="0.45">
      <c r="C6" s="206" t="s">
        <v>59</v>
      </c>
      <c r="D6" s="206"/>
      <c r="E6" s="206"/>
      <c r="F6" s="206"/>
      <c r="G6" s="206"/>
      <c r="H6" s="206"/>
      <c r="I6" s="206"/>
      <c r="J6" s="206"/>
      <c r="K6" s="206"/>
      <c r="M6" s="206" t="s">
        <v>202</v>
      </c>
      <c r="N6" s="206"/>
      <c r="O6" s="206"/>
      <c r="P6" s="206"/>
      <c r="Q6" s="206"/>
      <c r="R6" s="206"/>
      <c r="S6" s="206"/>
      <c r="T6" s="206"/>
      <c r="U6" s="206"/>
    </row>
    <row r="7" spans="1:26" ht="21" x14ac:dyDescent="0.45">
      <c r="A7" s="190" t="s">
        <v>16</v>
      </c>
      <c r="C7" s="207" t="s">
        <v>64</v>
      </c>
      <c r="D7" s="70"/>
      <c r="E7" s="229" t="s">
        <v>62</v>
      </c>
      <c r="F7" s="70"/>
      <c r="G7" s="207" t="s">
        <v>63</v>
      </c>
      <c r="H7" s="70"/>
      <c r="I7" s="209" t="s">
        <v>13</v>
      </c>
      <c r="J7" s="209"/>
      <c r="K7" s="209"/>
      <c r="M7" s="207" t="s">
        <v>64</v>
      </c>
      <c r="N7" s="70"/>
      <c r="O7" s="229" t="s">
        <v>62</v>
      </c>
      <c r="P7" s="70"/>
      <c r="Q7" s="207" t="s">
        <v>63</v>
      </c>
      <c r="R7" s="70"/>
      <c r="S7" s="209" t="s">
        <v>13</v>
      </c>
      <c r="T7" s="209"/>
      <c r="U7" s="209"/>
      <c r="W7"/>
      <c r="X7"/>
      <c r="Y7"/>
      <c r="Z7"/>
    </row>
    <row r="8" spans="1:26" ht="42" x14ac:dyDescent="0.45">
      <c r="A8" s="188"/>
      <c r="C8" s="197"/>
      <c r="E8" s="230"/>
      <c r="G8" s="197"/>
      <c r="I8" s="194" t="s">
        <v>46</v>
      </c>
      <c r="J8" s="135"/>
      <c r="K8" s="106" t="s">
        <v>52</v>
      </c>
      <c r="M8" s="197"/>
      <c r="O8" s="230"/>
      <c r="Q8" s="197"/>
      <c r="S8" s="180" t="s">
        <v>46</v>
      </c>
      <c r="T8" s="135"/>
      <c r="U8" s="106" t="s">
        <v>52</v>
      </c>
      <c r="W8"/>
      <c r="X8"/>
      <c r="Y8"/>
      <c r="Z8"/>
    </row>
    <row r="9" spans="1:26" ht="21" x14ac:dyDescent="0.45">
      <c r="A9" s="179"/>
      <c r="C9" s="14" t="s">
        <v>133</v>
      </c>
      <c r="E9" s="14" t="s">
        <v>133</v>
      </c>
      <c r="G9" s="14" t="s">
        <v>133</v>
      </c>
      <c r="I9" s="14" t="s">
        <v>133</v>
      </c>
      <c r="J9" s="127"/>
      <c r="K9" s="104"/>
      <c r="M9" s="14" t="s">
        <v>133</v>
      </c>
      <c r="O9" s="14" t="s">
        <v>133</v>
      </c>
      <c r="Q9" s="14" t="s">
        <v>133</v>
      </c>
      <c r="S9" s="14" t="s">
        <v>133</v>
      </c>
      <c r="T9" s="127"/>
      <c r="U9" s="107"/>
      <c r="W9"/>
      <c r="X9"/>
      <c r="Y9"/>
      <c r="Z9"/>
    </row>
    <row r="10" spans="1:26" x14ac:dyDescent="0.45">
      <c r="A10" s="60" t="s">
        <v>189</v>
      </c>
      <c r="C10" s="11">
        <v>0</v>
      </c>
      <c r="E10" s="11">
        <v>-58189990382</v>
      </c>
      <c r="G10" s="11">
        <v>80355793937</v>
      </c>
      <c r="I10" s="14">
        <f>E10+G10</f>
        <v>22165803555</v>
      </c>
      <c r="K10" s="134">
        <f>I10/درآمد!$K$15</f>
        <v>6.5396777317875002E-3</v>
      </c>
      <c r="M10" s="49">
        <v>0</v>
      </c>
      <c r="N10" s="187">
        <v>0</v>
      </c>
      <c r="O10" s="49">
        <v>0</v>
      </c>
      <c r="P10" s="175"/>
      <c r="Q10" s="182">
        <v>80355793937</v>
      </c>
      <c r="R10" s="33">
        <v>21410237541</v>
      </c>
      <c r="S10" s="49">
        <f>M10+O10+Q10</f>
        <v>80355793937</v>
      </c>
      <c r="U10" s="134">
        <f>S10/درآمد!$E$15</f>
        <v>3.4886117735990125E-3</v>
      </c>
      <c r="W10" s="178"/>
      <c r="X10"/>
      <c r="Y10"/>
      <c r="Z10"/>
    </row>
    <row r="11" spans="1:26" x14ac:dyDescent="0.45">
      <c r="A11" s="37" t="s">
        <v>159</v>
      </c>
      <c r="C11" s="11">
        <v>0</v>
      </c>
      <c r="E11" s="11">
        <v>0</v>
      </c>
      <c r="G11" s="11">
        <v>0</v>
      </c>
      <c r="I11" s="14">
        <f t="shared" ref="I11:I23" si="0">E11+G11</f>
        <v>0</v>
      </c>
      <c r="K11" s="134">
        <f>I11/درآمد!$K$15</f>
        <v>0</v>
      </c>
      <c r="M11" s="49">
        <v>0</v>
      </c>
      <c r="N11" s="185">
        <v>0</v>
      </c>
      <c r="O11" s="49">
        <v>0</v>
      </c>
      <c r="P11"/>
      <c r="Q11" s="181">
        <v>134159775176</v>
      </c>
      <c r="R11" s="33">
        <v>134159775176</v>
      </c>
      <c r="S11" s="49">
        <f t="shared" ref="S11:S23" si="1">M11+O11+Q11</f>
        <v>134159775176</v>
      </c>
      <c r="U11" s="134">
        <f>S11/درآمد!$E$15</f>
        <v>5.8244881705646874E-3</v>
      </c>
      <c r="W11" s="178"/>
      <c r="X11"/>
      <c r="Y11"/>
      <c r="Z11"/>
    </row>
    <row r="12" spans="1:26" x14ac:dyDescent="0.45">
      <c r="A12" s="60" t="s">
        <v>184</v>
      </c>
      <c r="C12" s="11">
        <v>0</v>
      </c>
      <c r="E12" s="11">
        <v>0</v>
      </c>
      <c r="G12" s="11">
        <v>0</v>
      </c>
      <c r="I12" s="14">
        <f t="shared" si="0"/>
        <v>0</v>
      </c>
      <c r="K12" s="134">
        <f>I12/درآمد!$K$15</f>
        <v>0</v>
      </c>
      <c r="M12" s="49">
        <v>0</v>
      </c>
      <c r="N12" s="185">
        <v>0</v>
      </c>
      <c r="O12" s="49">
        <v>0</v>
      </c>
      <c r="P12"/>
      <c r="Q12" s="181">
        <v>5911902312</v>
      </c>
      <c r="R12" s="33">
        <v>0</v>
      </c>
      <c r="S12" s="49">
        <f t="shared" si="1"/>
        <v>5911902312</v>
      </c>
      <c r="U12" s="134">
        <f>S12/درآمد!$E$15</f>
        <v>2.5666266238599008E-4</v>
      </c>
      <c r="W12" s="178"/>
      <c r="X12"/>
      <c r="Y12"/>
      <c r="Z12"/>
    </row>
    <row r="13" spans="1:26" x14ac:dyDescent="0.45">
      <c r="A13" s="60" t="s">
        <v>175</v>
      </c>
      <c r="C13" s="11">
        <v>0</v>
      </c>
      <c r="E13" s="11">
        <v>0</v>
      </c>
      <c r="G13" s="11">
        <v>0</v>
      </c>
      <c r="I13" s="14">
        <f t="shared" si="0"/>
        <v>0</v>
      </c>
      <c r="K13" s="134">
        <f>I13/درآمد!$K$15</f>
        <v>0</v>
      </c>
      <c r="M13" s="49">
        <v>0</v>
      </c>
      <c r="N13" s="185">
        <v>814256815916</v>
      </c>
      <c r="O13" s="49">
        <v>0</v>
      </c>
      <c r="P13"/>
      <c r="Q13" s="181">
        <v>46760760741</v>
      </c>
      <c r="R13" s="33">
        <v>0</v>
      </c>
      <c r="S13" s="49">
        <f t="shared" si="1"/>
        <v>46760760741</v>
      </c>
      <c r="U13" s="134">
        <f>S13/درآمد!$E$15</f>
        <v>2.0300980485787406E-3</v>
      </c>
      <c r="W13" s="178"/>
      <c r="X13"/>
      <c r="Y13"/>
      <c r="Z13"/>
    </row>
    <row r="14" spans="1:26" x14ac:dyDescent="0.45">
      <c r="A14" s="37" t="s">
        <v>168</v>
      </c>
      <c r="C14" s="11">
        <v>0</v>
      </c>
      <c r="E14" s="11">
        <v>0</v>
      </c>
      <c r="G14" s="11">
        <v>0</v>
      </c>
      <c r="I14" s="14">
        <f t="shared" si="0"/>
        <v>0</v>
      </c>
      <c r="K14" s="134">
        <f>I14/درآمد!$K$15</f>
        <v>0</v>
      </c>
      <c r="M14" s="49">
        <v>0</v>
      </c>
      <c r="N14" s="185">
        <v>0</v>
      </c>
      <c r="O14" s="49">
        <v>0</v>
      </c>
      <c r="P14"/>
      <c r="Q14" s="181">
        <v>36700628323</v>
      </c>
      <c r="R14" s="33">
        <v>0</v>
      </c>
      <c r="S14" s="49">
        <f t="shared" si="1"/>
        <v>36700628323</v>
      </c>
      <c r="U14" s="134">
        <f>S14/درآمد!$E$15</f>
        <v>1.5933417839973023E-3</v>
      </c>
      <c r="W14" s="178"/>
      <c r="X14"/>
      <c r="Y14"/>
      <c r="Z14"/>
    </row>
    <row r="15" spans="1:26" x14ac:dyDescent="0.45">
      <c r="A15" s="37" t="s">
        <v>20</v>
      </c>
      <c r="C15" s="11">
        <v>0</v>
      </c>
      <c r="E15" s="11">
        <v>410961464966</v>
      </c>
      <c r="G15" s="11">
        <v>0</v>
      </c>
      <c r="I15" s="14">
        <f t="shared" si="0"/>
        <v>410961464966</v>
      </c>
      <c r="K15" s="134">
        <f>I15/درآمد!$K$15</f>
        <v>0.12124782818688655</v>
      </c>
      <c r="M15" s="49">
        <v>0</v>
      </c>
      <c r="N15" s="181"/>
      <c r="O15" s="49">
        <v>1225218280882</v>
      </c>
      <c r="P15"/>
      <c r="Q15" s="49">
        <v>21410237541</v>
      </c>
      <c r="R15" s="33"/>
      <c r="S15" s="49">
        <f t="shared" si="1"/>
        <v>1246628518423</v>
      </c>
      <c r="U15" s="134">
        <f>S15/درآمد!$E$15</f>
        <v>5.4121833829237589E-2</v>
      </c>
      <c r="W15" s="178"/>
      <c r="X15"/>
      <c r="Y15"/>
      <c r="Z15"/>
    </row>
    <row r="16" spans="1:26" x14ac:dyDescent="0.45">
      <c r="A16" s="60" t="s">
        <v>19</v>
      </c>
      <c r="C16" s="11">
        <v>0</v>
      </c>
      <c r="E16" s="11">
        <v>-61332727569</v>
      </c>
      <c r="G16" s="11">
        <v>0</v>
      </c>
      <c r="I16" s="14">
        <f t="shared" si="0"/>
        <v>-61332727569</v>
      </c>
      <c r="K16" s="134">
        <f>I16/درآمد!$K$15</f>
        <v>-1.8095273276131793E-2</v>
      </c>
      <c r="M16" s="49">
        <v>0</v>
      </c>
      <c r="N16" s="185">
        <v>172125611153</v>
      </c>
      <c r="O16" s="49">
        <v>110792883583</v>
      </c>
      <c r="P16"/>
      <c r="Q16" s="49">
        <v>0</v>
      </c>
      <c r="R16" s="33">
        <v>0</v>
      </c>
      <c r="S16" s="49">
        <f t="shared" si="1"/>
        <v>110792883583</v>
      </c>
      <c r="U16" s="134">
        <f>S16/درآمد!$E$15</f>
        <v>4.8100247556718823E-3</v>
      </c>
      <c r="W16" s="178"/>
      <c r="X16"/>
      <c r="Y16"/>
      <c r="Z16"/>
    </row>
    <row r="17" spans="1:26" x14ac:dyDescent="0.45">
      <c r="A17" s="37" t="s">
        <v>119</v>
      </c>
      <c r="C17" s="11">
        <v>0</v>
      </c>
      <c r="E17" s="11">
        <v>-19677637099</v>
      </c>
      <c r="G17" s="11">
        <v>0</v>
      </c>
      <c r="I17" s="14">
        <f t="shared" si="0"/>
        <v>-19677637099</v>
      </c>
      <c r="K17" s="134">
        <f>I17/درآمد!$K$15</f>
        <v>-5.8055826774436048E-3</v>
      </c>
      <c r="M17" s="49">
        <v>0</v>
      </c>
      <c r="N17" s="185">
        <v>70639265487</v>
      </c>
      <c r="O17" s="49">
        <v>50961628387</v>
      </c>
      <c r="P17"/>
      <c r="Q17" s="49">
        <v>0</v>
      </c>
      <c r="R17" s="33">
        <v>36700628323</v>
      </c>
      <c r="S17" s="49">
        <f t="shared" si="1"/>
        <v>50961628387</v>
      </c>
      <c r="U17" s="134">
        <f>S17/درآمد!$E$15</f>
        <v>2.2124768866331143E-3</v>
      </c>
      <c r="W17" s="178"/>
      <c r="X17"/>
      <c r="Y17"/>
      <c r="Z17"/>
    </row>
    <row r="18" spans="1:26" x14ac:dyDescent="0.45">
      <c r="A18" s="37" t="s">
        <v>111</v>
      </c>
      <c r="C18" s="11">
        <v>0</v>
      </c>
      <c r="E18" s="11">
        <v>-17325828728</v>
      </c>
      <c r="G18" s="11">
        <v>0</v>
      </c>
      <c r="I18" s="14">
        <f t="shared" si="0"/>
        <v>-17325828728</v>
      </c>
      <c r="K18" s="134">
        <f>I18/درآمد!$K$15</f>
        <v>-5.1117179684517754E-3</v>
      </c>
      <c r="M18" s="49">
        <v>0</v>
      </c>
      <c r="N18" s="185">
        <v>30996439056</v>
      </c>
      <c r="O18" s="49">
        <v>13670610327</v>
      </c>
      <c r="P18"/>
      <c r="Q18" s="49">
        <v>0</v>
      </c>
      <c r="R18" s="33">
        <v>0</v>
      </c>
      <c r="S18" s="49">
        <f t="shared" si="1"/>
        <v>13670610327</v>
      </c>
      <c r="U18" s="134">
        <f>S18/درآمد!$E$15</f>
        <v>5.9350358950403966E-4</v>
      </c>
      <c r="W18" s="178"/>
      <c r="X18"/>
      <c r="Y18"/>
      <c r="Z18"/>
    </row>
    <row r="19" spans="1:26" x14ac:dyDescent="0.45">
      <c r="A19" s="60" t="s">
        <v>120</v>
      </c>
      <c r="C19" s="11">
        <v>0</v>
      </c>
      <c r="E19" s="11">
        <v>-10036115320</v>
      </c>
      <c r="G19" s="11">
        <v>0</v>
      </c>
      <c r="I19" s="14">
        <f t="shared" si="0"/>
        <v>-10036115320</v>
      </c>
      <c r="K19" s="134">
        <f>I19/درآمد!$K$15</f>
        <v>-2.9610007013280769E-3</v>
      </c>
      <c r="M19" s="49">
        <v>0</v>
      </c>
      <c r="N19" s="185">
        <v>25588919031</v>
      </c>
      <c r="O19" s="49">
        <v>15552803710</v>
      </c>
      <c r="P19"/>
      <c r="Q19" s="49">
        <v>0</v>
      </c>
      <c r="R19" s="33">
        <v>0</v>
      </c>
      <c r="S19" s="49">
        <f t="shared" si="1"/>
        <v>15552803710</v>
      </c>
      <c r="U19" s="134">
        <f>S19/درآمد!$E$15</f>
        <v>6.7521819494085447E-4</v>
      </c>
      <c r="W19" s="178"/>
      <c r="X19"/>
      <c r="Y19"/>
      <c r="Z19"/>
    </row>
    <row r="20" spans="1:26" ht="19.5" customHeight="1" x14ac:dyDescent="0.45">
      <c r="A20" s="37" t="s">
        <v>185</v>
      </c>
      <c r="C20" s="11">
        <v>0</v>
      </c>
      <c r="E20" s="11">
        <v>107838671120</v>
      </c>
      <c r="G20" s="11">
        <v>0</v>
      </c>
      <c r="I20" s="14">
        <f t="shared" si="0"/>
        <v>107838671120</v>
      </c>
      <c r="K20" s="134">
        <f>I20/درآمد!$K$15</f>
        <v>3.1816133098858002E-2</v>
      </c>
      <c r="M20" s="49">
        <v>0</v>
      </c>
      <c r="N20" s="185">
        <v>135226467235</v>
      </c>
      <c r="O20" s="49">
        <v>243065138355</v>
      </c>
      <c r="P20"/>
      <c r="Q20" s="49">
        <v>0</v>
      </c>
      <c r="R20" s="33">
        <v>0</v>
      </c>
      <c r="S20" s="49">
        <f t="shared" si="1"/>
        <v>243065138355</v>
      </c>
      <c r="U20" s="134">
        <f>S20/درآمد!$E$15</f>
        <v>1.0552567050504629E-2</v>
      </c>
      <c r="W20" s="178"/>
      <c r="X20"/>
      <c r="Y20"/>
      <c r="Z20"/>
    </row>
    <row r="21" spans="1:26" x14ac:dyDescent="0.45">
      <c r="A21" s="37" t="s">
        <v>203</v>
      </c>
      <c r="C21" s="11">
        <v>0</v>
      </c>
      <c r="E21" s="11">
        <v>55668721374</v>
      </c>
      <c r="G21" s="11">
        <v>0</v>
      </c>
      <c r="I21" s="14">
        <f t="shared" si="0"/>
        <v>55668721374</v>
      </c>
      <c r="K21" s="134">
        <f>I21/درآمد!$K$15</f>
        <v>1.6424195794359536E-2</v>
      </c>
      <c r="M21" s="49">
        <v>0</v>
      </c>
      <c r="N21" s="185">
        <v>58189990382</v>
      </c>
      <c r="O21" s="49">
        <v>55668721374</v>
      </c>
      <c r="P21"/>
      <c r="Q21" s="49">
        <v>0</v>
      </c>
      <c r="R21" s="33"/>
      <c r="S21" s="49">
        <f t="shared" si="1"/>
        <v>55668721374</v>
      </c>
      <c r="U21" s="134">
        <f>S21/درآمد!$E$15</f>
        <v>2.4168332772469387E-3</v>
      </c>
      <c r="W21" s="178"/>
      <c r="X21"/>
      <c r="Y21"/>
      <c r="Z21"/>
    </row>
    <row r="22" spans="1:26" x14ac:dyDescent="0.45">
      <c r="A22" s="60" t="s">
        <v>188</v>
      </c>
      <c r="C22" s="11">
        <v>0</v>
      </c>
      <c r="E22" s="11">
        <v>71575288462</v>
      </c>
      <c r="G22" s="11">
        <v>0</v>
      </c>
      <c r="I22" s="14">
        <f t="shared" si="0"/>
        <v>71575288462</v>
      </c>
      <c r="K22" s="134">
        <f>I22/درآمد!$K$15</f>
        <v>2.1117182552834738E-2</v>
      </c>
      <c r="M22" s="49">
        <v>0</v>
      </c>
      <c r="N22" s="185">
        <v>143652363288</v>
      </c>
      <c r="O22" s="49">
        <v>215227651750</v>
      </c>
      <c r="P22"/>
      <c r="Q22" s="49">
        <v>0</v>
      </c>
      <c r="R22" s="33">
        <v>0</v>
      </c>
      <c r="S22" s="49">
        <f>M22+O22+Q22</f>
        <v>215227651750</v>
      </c>
      <c r="U22" s="134">
        <f>S22/درآمد!$E$15</f>
        <v>9.3440147015135082E-3</v>
      </c>
      <c r="W22" s="178"/>
      <c r="X22"/>
      <c r="Y22"/>
      <c r="Z22"/>
    </row>
    <row r="23" spans="1:26" x14ac:dyDescent="0.45">
      <c r="A23" s="37" t="s">
        <v>199</v>
      </c>
      <c r="C23" s="11">
        <v>0</v>
      </c>
      <c r="E23" s="11">
        <v>0</v>
      </c>
      <c r="G23" s="11">
        <v>0</v>
      </c>
      <c r="I23" s="14">
        <f t="shared" si="0"/>
        <v>0</v>
      </c>
      <c r="K23" s="134">
        <f>I23/درآمد!$K$15</f>
        <v>0</v>
      </c>
      <c r="M23" s="49">
        <v>0</v>
      </c>
      <c r="N23" s="186">
        <v>-44995499</v>
      </c>
      <c r="O23" s="49">
        <v>-44995500</v>
      </c>
      <c r="P23"/>
      <c r="Q23" s="49">
        <v>0</v>
      </c>
      <c r="R23" s="33">
        <v>0</v>
      </c>
      <c r="S23" s="49">
        <f t="shared" si="1"/>
        <v>-44995500</v>
      </c>
      <c r="U23" s="134">
        <f>S23/درآمد!$E$15</f>
        <v>-1.9534600228334792E-6</v>
      </c>
      <c r="W23" s="178"/>
      <c r="X23" s="176"/>
      <c r="Y23"/>
      <c r="Z23"/>
    </row>
    <row r="24" spans="1:26" ht="21" x14ac:dyDescent="0.45">
      <c r="A24" s="183" t="s">
        <v>156</v>
      </c>
      <c r="C24" s="36">
        <f>SUM(C10:C23)</f>
        <v>0</v>
      </c>
      <c r="E24" s="36">
        <f>SUM(E10:E23)</f>
        <v>479481846824</v>
      </c>
      <c r="G24" s="36">
        <f>SUM(G10:G23)</f>
        <v>80355793937</v>
      </c>
      <c r="I24" s="36">
        <f>SUM(I10:I23)</f>
        <v>559837640761</v>
      </c>
      <c r="K24" s="136">
        <f>SUM(K10:K23)</f>
        <v>0.16517144274137105</v>
      </c>
      <c r="M24" s="36">
        <f>SUM(M10:M23)</f>
        <v>0</v>
      </c>
      <c r="O24" s="36">
        <f>SUM(O10:O23)</f>
        <v>1930112722868</v>
      </c>
      <c r="Q24" s="36">
        <f>SUM(Q10:Q23)</f>
        <v>325299098030</v>
      </c>
      <c r="S24" s="36">
        <f>SUM(S10:S23)</f>
        <v>2255411820898</v>
      </c>
      <c r="U24" s="108">
        <f>SUM(U10:U23)</f>
        <v>9.7917721264355467E-2</v>
      </c>
      <c r="W24"/>
      <c r="X24" s="177"/>
      <c r="Y24"/>
      <c r="Z24"/>
    </row>
    <row r="25" spans="1:26" x14ac:dyDescent="0.45">
      <c r="I25" s="11">
        <f>I24-G24-E24-C24</f>
        <v>0</v>
      </c>
      <c r="S25" s="11">
        <f>S24-Q24-O24-M24</f>
        <v>0</v>
      </c>
      <c r="W25"/>
      <c r="X25"/>
      <c r="Y25"/>
      <c r="Z25"/>
    </row>
    <row r="26" spans="1:26" x14ac:dyDescent="0.45">
      <c r="W26"/>
      <c r="X26"/>
      <c r="Y26"/>
      <c r="Z26"/>
    </row>
    <row r="27" spans="1:26" x14ac:dyDescent="0.45">
      <c r="W27"/>
      <c r="X27"/>
      <c r="Y27"/>
      <c r="Z27"/>
    </row>
  </sheetData>
  <mergeCells count="13">
    <mergeCell ref="A1:U1"/>
    <mergeCell ref="A2:U2"/>
    <mergeCell ref="A3:U3"/>
    <mergeCell ref="Q7:Q8"/>
    <mergeCell ref="O7:O8"/>
    <mergeCell ref="M7:M8"/>
    <mergeCell ref="S7:U7"/>
    <mergeCell ref="C7:C8"/>
    <mergeCell ref="E7:E8"/>
    <mergeCell ref="G7:G8"/>
    <mergeCell ref="I7:K7"/>
    <mergeCell ref="C6:K6"/>
    <mergeCell ref="M6:U6"/>
  </mergeCells>
  <pageMargins left="0.39" right="0.39" top="0.39" bottom="0.39" header="0" footer="0"/>
  <pageSetup paperSize="9"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U45"/>
  <sheetViews>
    <sheetView rightToLeft="1" view="pageBreakPreview" topLeftCell="A19" zoomScale="91" zoomScaleNormal="100" zoomScaleSheetLayoutView="91" workbookViewId="0">
      <selection activeCell="I40" sqref="I40"/>
    </sheetView>
  </sheetViews>
  <sheetFormatPr defaultRowHeight="21" customHeight="1" x14ac:dyDescent="0.45"/>
  <cols>
    <col min="1" max="1" width="31.5703125" style="18" customWidth="1"/>
    <col min="2" max="2" width="0.85546875" style="18" customWidth="1"/>
    <col min="3" max="3" width="20.5703125" style="11" customWidth="1"/>
    <col min="4" max="4" width="0.85546875" style="11" customWidth="1"/>
    <col min="5" max="5" width="20.5703125" style="11" customWidth="1"/>
    <col min="6" max="6" width="0.85546875" style="11" customWidth="1"/>
    <col min="7" max="7" width="20.5703125" style="11" customWidth="1"/>
    <col min="8" max="8" width="0.85546875" style="11" customWidth="1"/>
    <col min="9" max="9" width="23.5703125" style="11" customWidth="1"/>
    <col min="10" max="10" width="0.85546875" style="11" customWidth="1"/>
    <col min="11" max="11" width="8.7109375" style="134" customWidth="1"/>
    <col min="12" max="12" width="0.85546875" style="11" customWidth="1"/>
    <col min="13" max="13" width="20.5703125" style="11" customWidth="1"/>
    <col min="14" max="14" width="0.85546875" style="11" customWidth="1"/>
    <col min="15" max="15" width="20.5703125" style="11" customWidth="1"/>
    <col min="16" max="16" width="0.85546875" style="11" customWidth="1"/>
    <col min="17" max="17" width="20.5703125" style="11" customWidth="1"/>
    <col min="18" max="18" width="0.85546875" style="11" customWidth="1"/>
    <col min="19" max="19" width="20.5703125" style="11" customWidth="1"/>
    <col min="20" max="20" width="0.85546875" style="18" customWidth="1"/>
    <col min="21" max="21" width="9.140625" style="137"/>
    <col min="22" max="23" width="9.140625" style="18"/>
    <col min="24" max="24" width="16.42578125" style="18" bestFit="1" customWidth="1"/>
    <col min="25" max="25" width="15" style="18" bestFit="1" customWidth="1"/>
    <col min="26" max="16384" width="9.140625" style="18"/>
  </cols>
  <sheetData>
    <row r="1" spans="1:21" ht="21" customHeight="1" x14ac:dyDescent="0.4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</row>
    <row r="2" spans="1:21" ht="21" customHeight="1" x14ac:dyDescent="0.45">
      <c r="A2" s="196" t="s">
        <v>49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</row>
    <row r="3" spans="1:21" ht="21" customHeight="1" x14ac:dyDescent="0.45">
      <c r="A3" s="196" t="s">
        <v>200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</row>
    <row r="5" spans="1:21" ht="21" customHeight="1" x14ac:dyDescent="0.45">
      <c r="A5" s="208" t="s">
        <v>153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</row>
    <row r="6" spans="1:21" ht="21" customHeight="1" x14ac:dyDescent="0.45">
      <c r="C6" s="197" t="s">
        <v>59</v>
      </c>
      <c r="D6" s="197"/>
      <c r="E6" s="197"/>
      <c r="F6" s="197"/>
      <c r="G6" s="197"/>
      <c r="H6" s="197"/>
      <c r="I6" s="197"/>
      <c r="J6" s="197"/>
      <c r="K6" s="197"/>
      <c r="M6" s="197" t="s">
        <v>202</v>
      </c>
      <c r="N6" s="197"/>
      <c r="O6" s="197"/>
      <c r="P6" s="197"/>
      <c r="Q6" s="197"/>
      <c r="R6" s="197"/>
      <c r="S6" s="197"/>
      <c r="T6" s="197"/>
      <c r="U6" s="197"/>
    </row>
    <row r="7" spans="1:21" ht="21" customHeight="1" x14ac:dyDescent="0.45">
      <c r="A7" s="206" t="s">
        <v>65</v>
      </c>
      <c r="C7" s="207" t="s">
        <v>66</v>
      </c>
      <c r="D7" s="70"/>
      <c r="E7" s="207" t="s">
        <v>62</v>
      </c>
      <c r="F7" s="70"/>
      <c r="G7" s="207" t="s">
        <v>63</v>
      </c>
      <c r="H7" s="70"/>
      <c r="I7" s="209" t="s">
        <v>13</v>
      </c>
      <c r="J7" s="209"/>
      <c r="K7" s="209"/>
      <c r="M7" s="207" t="s">
        <v>66</v>
      </c>
      <c r="N7" s="70"/>
      <c r="O7" s="207" t="s">
        <v>62</v>
      </c>
      <c r="P7" s="70"/>
      <c r="Q7" s="207" t="s">
        <v>63</v>
      </c>
      <c r="R7" s="70"/>
      <c r="S7" s="209" t="s">
        <v>13</v>
      </c>
      <c r="T7" s="209"/>
      <c r="U7" s="209"/>
    </row>
    <row r="8" spans="1:21" ht="63" x14ac:dyDescent="0.45">
      <c r="A8" s="197"/>
      <c r="C8" s="197"/>
      <c r="E8" s="197"/>
      <c r="G8" s="197"/>
      <c r="I8" s="8" t="s">
        <v>46</v>
      </c>
      <c r="J8" s="135"/>
      <c r="K8" s="103" t="s">
        <v>52</v>
      </c>
      <c r="M8" s="197"/>
      <c r="O8" s="197"/>
      <c r="Q8" s="197"/>
      <c r="S8" s="8" t="s">
        <v>46</v>
      </c>
      <c r="T8" s="135"/>
      <c r="U8" s="103" t="s">
        <v>52</v>
      </c>
    </row>
    <row r="9" spans="1:21" ht="21" customHeight="1" x14ac:dyDescent="0.45">
      <c r="A9" s="118"/>
      <c r="C9" s="14" t="s">
        <v>133</v>
      </c>
      <c r="E9" s="14" t="s">
        <v>133</v>
      </c>
      <c r="G9" s="14" t="s">
        <v>133</v>
      </c>
      <c r="I9" s="14" t="s">
        <v>133</v>
      </c>
      <c r="M9" s="14" t="s">
        <v>133</v>
      </c>
      <c r="O9" s="14" t="s">
        <v>133</v>
      </c>
      <c r="Q9" s="14" t="s">
        <v>133</v>
      </c>
      <c r="S9" s="14" t="s">
        <v>133</v>
      </c>
    </row>
    <row r="10" spans="1:21" ht="21" customHeight="1" x14ac:dyDescent="0.45">
      <c r="A10" s="37" t="s">
        <v>95</v>
      </c>
      <c r="C10" s="33">
        <v>0</v>
      </c>
      <c r="D10" s="33"/>
      <c r="E10" s="33">
        <v>0</v>
      </c>
      <c r="F10" s="33"/>
      <c r="G10" s="33">
        <v>0</v>
      </c>
      <c r="H10" s="33"/>
      <c r="I10" s="33">
        <f>C10+E10+G10</f>
        <v>0</v>
      </c>
      <c r="J10" s="33"/>
      <c r="K10" s="133">
        <f>I10/درآمد!$K$15</f>
        <v>0</v>
      </c>
      <c r="L10" s="33"/>
      <c r="M10" s="33">
        <v>22643324384</v>
      </c>
      <c r="N10" s="33"/>
      <c r="O10" s="33">
        <v>0</v>
      </c>
      <c r="P10" s="33"/>
      <c r="Q10" s="33">
        <v>65577651640</v>
      </c>
      <c r="R10" s="33"/>
      <c r="S10" s="33">
        <f t="shared" ref="S10:S38" si="0">M10+O10+Q10</f>
        <v>88220976024</v>
      </c>
      <c r="U10" s="139">
        <f>S10/درآمد!$E$15</f>
        <v>3.8300752261500562E-3</v>
      </c>
    </row>
    <row r="11" spans="1:21" ht="21" customHeight="1" x14ac:dyDescent="0.45">
      <c r="A11" s="60" t="s">
        <v>28</v>
      </c>
      <c r="C11" s="33">
        <v>0</v>
      </c>
      <c r="D11" s="33"/>
      <c r="E11" s="33">
        <v>0</v>
      </c>
      <c r="F11" s="33"/>
      <c r="G11" s="33">
        <v>0</v>
      </c>
      <c r="H11" s="33"/>
      <c r="I11" s="33">
        <f t="shared" ref="I11:I38" si="1">C11+E11+G11</f>
        <v>0</v>
      </c>
      <c r="J11" s="33"/>
      <c r="K11" s="133">
        <f>I11/درآمد!$K$15</f>
        <v>0</v>
      </c>
      <c r="L11" s="33"/>
      <c r="M11" s="33">
        <v>0</v>
      </c>
      <c r="N11" s="33"/>
      <c r="O11" s="33">
        <v>0</v>
      </c>
      <c r="P11" s="33"/>
      <c r="Q11" s="33">
        <v>6467979319</v>
      </c>
      <c r="R11" s="33"/>
      <c r="S11" s="33">
        <f t="shared" si="0"/>
        <v>6467979319</v>
      </c>
      <c r="U11" s="139">
        <f>S11/درآمد!$E$15</f>
        <v>2.8080450329877901E-4</v>
      </c>
    </row>
    <row r="12" spans="1:21" ht="21" customHeight="1" x14ac:dyDescent="0.45">
      <c r="A12" s="60" t="s">
        <v>103</v>
      </c>
      <c r="C12" s="33">
        <v>29387573389</v>
      </c>
      <c r="D12" s="33"/>
      <c r="E12" s="33">
        <v>42430236008</v>
      </c>
      <c r="F12" s="33"/>
      <c r="G12" s="33">
        <v>0</v>
      </c>
      <c r="H12" s="33"/>
      <c r="I12" s="33">
        <f t="shared" si="1"/>
        <v>71817809397</v>
      </c>
      <c r="J12" s="33"/>
      <c r="K12" s="133">
        <f>I12/درآمد!$K$15</f>
        <v>2.1188734606166638E-2</v>
      </c>
      <c r="L12" s="33"/>
      <c r="M12" s="33">
        <v>357297063372</v>
      </c>
      <c r="N12" s="33"/>
      <c r="O12" s="33">
        <v>299970442635</v>
      </c>
      <c r="P12" s="33"/>
      <c r="Q12" s="33">
        <v>151210023</v>
      </c>
      <c r="R12" s="33"/>
      <c r="S12" s="33">
        <f t="shared" si="0"/>
        <v>657418716030</v>
      </c>
      <c r="U12" s="139">
        <f>S12/درآمد!$E$15</f>
        <v>2.8541547044195981E-2</v>
      </c>
    </row>
    <row r="13" spans="1:21" ht="21" customHeight="1" x14ac:dyDescent="0.45">
      <c r="A13" s="60" t="s">
        <v>112</v>
      </c>
      <c r="C13" s="33">
        <v>0</v>
      </c>
      <c r="D13" s="33"/>
      <c r="E13" s="33">
        <v>0</v>
      </c>
      <c r="F13" s="33"/>
      <c r="G13" s="33">
        <v>0</v>
      </c>
      <c r="H13" s="33"/>
      <c r="I13" s="33">
        <f t="shared" si="1"/>
        <v>0</v>
      </c>
      <c r="J13" s="33"/>
      <c r="K13" s="133">
        <f>I13/درآمد!$K$15</f>
        <v>0</v>
      </c>
      <c r="L13" s="33"/>
      <c r="M13" s="33">
        <v>11290528897</v>
      </c>
      <c r="N13" s="33"/>
      <c r="O13" s="33">
        <v>0</v>
      </c>
      <c r="P13" s="33"/>
      <c r="Q13" s="33">
        <v>38714798700</v>
      </c>
      <c r="R13" s="33"/>
      <c r="S13" s="33">
        <f t="shared" si="0"/>
        <v>50005327597</v>
      </c>
      <c r="U13" s="139">
        <f>S13/درآمد!$E$15</f>
        <v>2.1709595046044876E-3</v>
      </c>
    </row>
    <row r="14" spans="1:21" ht="21" customHeight="1" x14ac:dyDescent="0.45">
      <c r="A14" s="37" t="s">
        <v>34</v>
      </c>
      <c r="C14" s="33">
        <v>0</v>
      </c>
      <c r="D14" s="33"/>
      <c r="E14" s="33">
        <v>0</v>
      </c>
      <c r="F14" s="33"/>
      <c r="G14" s="33">
        <v>0</v>
      </c>
      <c r="H14" s="33"/>
      <c r="I14" s="33">
        <f t="shared" si="1"/>
        <v>0</v>
      </c>
      <c r="J14" s="33"/>
      <c r="K14" s="133">
        <f>I14/درآمد!$K$15</f>
        <v>0</v>
      </c>
      <c r="L14" s="33"/>
      <c r="M14" s="33">
        <v>156899942683</v>
      </c>
      <c r="N14" s="33"/>
      <c r="O14" s="33">
        <v>0</v>
      </c>
      <c r="P14" s="33"/>
      <c r="Q14" s="33">
        <v>74623166100</v>
      </c>
      <c r="R14" s="33"/>
      <c r="S14" s="33">
        <f t="shared" si="0"/>
        <v>231523108783</v>
      </c>
      <c r="U14" s="139">
        <f>S14/درآمد!$E$15</f>
        <v>1.0051474866813731E-2</v>
      </c>
    </row>
    <row r="15" spans="1:21" ht="21" customHeight="1" x14ac:dyDescent="0.45">
      <c r="A15" s="37" t="s">
        <v>29</v>
      </c>
      <c r="C15" s="33">
        <v>0</v>
      </c>
      <c r="D15" s="33"/>
      <c r="E15" s="33">
        <v>0</v>
      </c>
      <c r="F15" s="33"/>
      <c r="G15" s="33">
        <v>0</v>
      </c>
      <c r="H15" s="33"/>
      <c r="I15" s="33">
        <f t="shared" si="1"/>
        <v>0</v>
      </c>
      <c r="J15" s="33"/>
      <c r="K15" s="133">
        <f>I15/درآمد!$K$15</f>
        <v>0</v>
      </c>
      <c r="L15" s="33"/>
      <c r="M15" s="33">
        <v>174365525181</v>
      </c>
      <c r="N15" s="33"/>
      <c r="O15" s="33">
        <v>0</v>
      </c>
      <c r="P15" s="33"/>
      <c r="Q15" s="33">
        <v>231875000</v>
      </c>
      <c r="R15" s="33"/>
      <c r="S15" s="33">
        <f t="shared" si="0"/>
        <v>174597400181</v>
      </c>
      <c r="U15" s="139">
        <f>S15/درآمد!$E$15</f>
        <v>7.5800700368757398E-3</v>
      </c>
    </row>
    <row r="16" spans="1:21" ht="21" customHeight="1" x14ac:dyDescent="0.45">
      <c r="A16" s="37" t="s">
        <v>113</v>
      </c>
      <c r="C16" s="33">
        <v>0</v>
      </c>
      <c r="D16" s="33"/>
      <c r="E16" s="33">
        <v>0</v>
      </c>
      <c r="F16" s="33"/>
      <c r="G16" s="33">
        <v>0</v>
      </c>
      <c r="H16" s="33"/>
      <c r="I16" s="33">
        <f t="shared" si="1"/>
        <v>0</v>
      </c>
      <c r="J16" s="33"/>
      <c r="K16" s="133">
        <f>I16/درآمد!$K$15</f>
        <v>0</v>
      </c>
      <c r="L16" s="33"/>
      <c r="M16" s="33">
        <v>46415055412</v>
      </c>
      <c r="N16" s="33"/>
      <c r="O16" s="33">
        <v>0</v>
      </c>
      <c r="P16" s="33"/>
      <c r="Q16" s="33">
        <v>16675010928</v>
      </c>
      <c r="R16" s="33"/>
      <c r="S16" s="33">
        <f t="shared" si="0"/>
        <v>63090066340</v>
      </c>
      <c r="U16" s="139">
        <f>S16/درآمد!$E$15</f>
        <v>2.7390277346201757E-3</v>
      </c>
    </row>
    <row r="17" spans="1:21" ht="21" customHeight="1" x14ac:dyDescent="0.45">
      <c r="A17" s="37" t="s">
        <v>122</v>
      </c>
      <c r="C17" s="33">
        <v>55356946830</v>
      </c>
      <c r="D17" s="33"/>
      <c r="E17" s="33">
        <v>16272147207</v>
      </c>
      <c r="F17" s="33"/>
      <c r="G17" s="33">
        <v>0</v>
      </c>
      <c r="H17" s="33"/>
      <c r="I17" s="33">
        <f t="shared" si="1"/>
        <v>71629094037</v>
      </c>
      <c r="J17" s="33"/>
      <c r="K17" s="133">
        <f>I17/درآمد!$K$15</f>
        <v>2.1133057056089286E-2</v>
      </c>
      <c r="L17" s="33"/>
      <c r="M17" s="33">
        <v>509694017759</v>
      </c>
      <c r="N17" s="33"/>
      <c r="O17" s="33">
        <v>51015984375</v>
      </c>
      <c r="P17" s="33"/>
      <c r="Q17" s="33">
        <v>1864205080</v>
      </c>
      <c r="R17" s="33"/>
      <c r="S17" s="33">
        <f t="shared" si="0"/>
        <v>562574207214</v>
      </c>
      <c r="U17" s="139">
        <f>S17/درآمد!$E$15</f>
        <v>2.4423914028509224E-2</v>
      </c>
    </row>
    <row r="18" spans="1:21" ht="21" customHeight="1" x14ac:dyDescent="0.45">
      <c r="A18" s="37" t="s">
        <v>121</v>
      </c>
      <c r="C18" s="33">
        <v>13331438350</v>
      </c>
      <c r="D18" s="33"/>
      <c r="E18" s="33">
        <v>-49972812499</v>
      </c>
      <c r="F18" s="33"/>
      <c r="G18" s="33">
        <v>0</v>
      </c>
      <c r="H18" s="33"/>
      <c r="I18" s="33">
        <f t="shared" si="1"/>
        <v>-36641374149</v>
      </c>
      <c r="J18" s="33"/>
      <c r="K18" s="133">
        <f>I18/درآمد!$K$15</f>
        <v>-1.0810471092993924E-2</v>
      </c>
      <c r="L18" s="33"/>
      <c r="M18" s="33">
        <v>784673102662</v>
      </c>
      <c r="N18" s="33"/>
      <c r="O18" s="33">
        <v>-50244687499</v>
      </c>
      <c r="P18" s="33"/>
      <c r="Q18" s="33">
        <v>-1171875000</v>
      </c>
      <c r="R18" s="33"/>
      <c r="S18" s="33">
        <f t="shared" si="0"/>
        <v>733256540163</v>
      </c>
      <c r="U18" s="139">
        <f>S18/درآمد!$E$15</f>
        <v>3.1834013127748591E-2</v>
      </c>
    </row>
    <row r="19" spans="1:21" ht="21" customHeight="1" x14ac:dyDescent="0.45">
      <c r="A19" s="37" t="s">
        <v>169</v>
      </c>
      <c r="C19" s="33">
        <v>392917736576</v>
      </c>
      <c r="D19" s="33"/>
      <c r="E19" s="33">
        <v>-214283419999</v>
      </c>
      <c r="F19" s="33"/>
      <c r="G19" s="33">
        <v>0</v>
      </c>
      <c r="H19" s="33"/>
      <c r="I19" s="33">
        <f t="shared" si="1"/>
        <v>178634316577</v>
      </c>
      <c r="J19" s="33"/>
      <c r="K19" s="133">
        <f>I19/درآمد!$K$15</f>
        <v>5.2703294033667872E-2</v>
      </c>
      <c r="L19" s="33"/>
      <c r="M19" s="33">
        <v>812616075103</v>
      </c>
      <c r="N19" s="33"/>
      <c r="O19" s="33">
        <v>-228126022033</v>
      </c>
      <c r="P19" s="33"/>
      <c r="Q19" s="33">
        <v>1870686034</v>
      </c>
      <c r="R19" s="33"/>
      <c r="S19" s="33">
        <f t="shared" si="0"/>
        <v>586360739104</v>
      </c>
      <c r="U19" s="139">
        <f>S19/درآمد!$E$15</f>
        <v>2.5456595944011191E-2</v>
      </c>
    </row>
    <row r="20" spans="1:21" ht="21" customHeight="1" x14ac:dyDescent="0.45">
      <c r="A20" s="60" t="s">
        <v>179</v>
      </c>
      <c r="C20" s="33">
        <v>750397919013</v>
      </c>
      <c r="D20" s="33"/>
      <c r="E20" s="33">
        <v>-86116973060</v>
      </c>
      <c r="F20" s="33"/>
      <c r="G20" s="33">
        <v>0</v>
      </c>
      <c r="H20" s="33"/>
      <c r="I20" s="33">
        <f t="shared" si="1"/>
        <v>664280945953</v>
      </c>
      <c r="J20" s="33"/>
      <c r="K20" s="133">
        <f>I20/درآمد!$K$15</f>
        <v>0.19598582560385638</v>
      </c>
      <c r="L20" s="33"/>
      <c r="M20" s="33">
        <v>1154094615748</v>
      </c>
      <c r="N20" s="33"/>
      <c r="O20" s="33">
        <v>-335465698916</v>
      </c>
      <c r="P20" s="33"/>
      <c r="Q20" s="33">
        <v>-65613350581</v>
      </c>
      <c r="R20" s="33"/>
      <c r="S20" s="33">
        <f t="shared" si="0"/>
        <v>753015566251</v>
      </c>
      <c r="U20" s="139">
        <f>S20/درآمد!$E$15</f>
        <v>3.2691842634099938E-2</v>
      </c>
    </row>
    <row r="21" spans="1:21" ht="21" customHeight="1" x14ac:dyDescent="0.45">
      <c r="A21" s="60" t="s">
        <v>191</v>
      </c>
      <c r="C21" s="33">
        <v>0</v>
      </c>
      <c r="D21" s="33"/>
      <c r="E21" s="33">
        <v>0</v>
      </c>
      <c r="F21" s="33"/>
      <c r="G21" s="33">
        <v>0</v>
      </c>
      <c r="H21" s="33"/>
      <c r="I21" s="33">
        <f t="shared" si="1"/>
        <v>0</v>
      </c>
      <c r="J21" s="33"/>
      <c r="K21" s="133">
        <f>I21/درآمد!$K$15</f>
        <v>0</v>
      </c>
      <c r="L21" s="33"/>
      <c r="M21" s="33">
        <v>43720709260</v>
      </c>
      <c r="N21" s="33"/>
      <c r="O21" s="33">
        <v>0</v>
      </c>
      <c r="P21" s="33"/>
      <c r="Q21" s="33">
        <v>-180000000</v>
      </c>
      <c r="R21" s="33"/>
      <c r="S21" s="33">
        <f t="shared" si="0"/>
        <v>43540709260</v>
      </c>
      <c r="U21" s="139">
        <f>S21/درآمد!$E$15</f>
        <v>1.8903009168744758E-3</v>
      </c>
    </row>
    <row r="22" spans="1:21" ht="21" customHeight="1" x14ac:dyDescent="0.45">
      <c r="A22" s="37" t="s">
        <v>190</v>
      </c>
      <c r="C22" s="33">
        <v>0</v>
      </c>
      <c r="D22" s="33"/>
      <c r="E22" s="33">
        <v>0</v>
      </c>
      <c r="F22" s="33"/>
      <c r="G22" s="33">
        <v>0</v>
      </c>
      <c r="H22" s="33"/>
      <c r="I22" s="33">
        <f t="shared" si="1"/>
        <v>0</v>
      </c>
      <c r="J22" s="33"/>
      <c r="K22" s="133">
        <f>I22/درآمد!$K$15</f>
        <v>0</v>
      </c>
      <c r="L22" s="33"/>
      <c r="M22" s="33">
        <v>20890860423</v>
      </c>
      <c r="N22" s="33"/>
      <c r="O22" s="33">
        <v>0</v>
      </c>
      <c r="P22" s="33"/>
      <c r="Q22" s="33">
        <v>-180000000</v>
      </c>
      <c r="R22" s="33"/>
      <c r="S22" s="33">
        <f t="shared" si="0"/>
        <v>20710860423</v>
      </c>
      <c r="U22" s="139">
        <f>S22/درآمد!$E$15</f>
        <v>8.9915297918268672E-4</v>
      </c>
    </row>
    <row r="23" spans="1:21" ht="21" customHeight="1" x14ac:dyDescent="0.45">
      <c r="A23" s="60" t="s">
        <v>204</v>
      </c>
      <c r="C23" s="33">
        <v>6008250000</v>
      </c>
      <c r="D23" s="33"/>
      <c r="E23" s="33">
        <v>-5062499999</v>
      </c>
      <c r="F23" s="33"/>
      <c r="G23" s="33">
        <v>0</v>
      </c>
      <c r="H23" s="33"/>
      <c r="I23" s="33">
        <f t="shared" si="1"/>
        <v>945750001</v>
      </c>
      <c r="J23" s="33"/>
      <c r="K23" s="133">
        <f>I23/درآمد!$K$15</f>
        <v>2.7902891975159461E-4</v>
      </c>
      <c r="L23" s="33"/>
      <c r="M23" s="33">
        <v>6008250000</v>
      </c>
      <c r="N23" s="33"/>
      <c r="O23" s="33">
        <v>-5062499999</v>
      </c>
      <c r="P23" s="33"/>
      <c r="Q23" s="33">
        <v>0</v>
      </c>
      <c r="R23" s="33"/>
      <c r="S23" s="33">
        <f t="shared" si="0"/>
        <v>945750001</v>
      </c>
      <c r="U23" s="139">
        <f>S23/درآمد!$E$15</f>
        <v>4.1059324122372748E-5</v>
      </c>
    </row>
    <row r="24" spans="1:21" ht="21" customHeight="1" x14ac:dyDescent="0.45">
      <c r="A24" s="60" t="s">
        <v>205</v>
      </c>
      <c r="C24" s="33">
        <v>45391145230</v>
      </c>
      <c r="D24" s="33"/>
      <c r="E24" s="33">
        <v>-502446874999</v>
      </c>
      <c r="F24" s="33"/>
      <c r="G24" s="33">
        <v>0</v>
      </c>
      <c r="H24" s="33"/>
      <c r="I24" s="33">
        <f t="shared" si="1"/>
        <v>-457055729769</v>
      </c>
      <c r="J24" s="33"/>
      <c r="K24" s="133">
        <f>I24/درآمد!$K$15</f>
        <v>-0.13484722855815343</v>
      </c>
      <c r="L24" s="33"/>
      <c r="M24" s="33">
        <v>45391145230</v>
      </c>
      <c r="N24" s="33"/>
      <c r="O24" s="33">
        <v>-502446874999</v>
      </c>
      <c r="P24" s="33"/>
      <c r="Q24" s="33">
        <v>0</v>
      </c>
      <c r="R24" s="33"/>
      <c r="S24" s="33">
        <f t="shared" si="0"/>
        <v>-457055729769</v>
      </c>
      <c r="U24" s="139">
        <f>S24/درآمد!$E$15</f>
        <v>-1.9842875316658848E-2</v>
      </c>
    </row>
    <row r="25" spans="1:21" ht="21" customHeight="1" x14ac:dyDescent="0.45">
      <c r="A25" s="37" t="s">
        <v>207</v>
      </c>
      <c r="C25" s="33">
        <v>375146996876</v>
      </c>
      <c r="D25" s="33"/>
      <c r="E25" s="33">
        <v>-342970066209</v>
      </c>
      <c r="F25" s="33"/>
      <c r="G25" s="33">
        <v>0</v>
      </c>
      <c r="H25" s="33"/>
      <c r="I25" s="33">
        <f t="shared" si="1"/>
        <v>32176930667</v>
      </c>
      <c r="J25" s="33"/>
      <c r="K25" s="133">
        <f>I25/درآمد!$K$15</f>
        <v>9.4933060485769619E-3</v>
      </c>
      <c r="L25" s="33"/>
      <c r="M25" s="33">
        <v>375146996876</v>
      </c>
      <c r="N25" s="33"/>
      <c r="O25" s="33">
        <v>-342970066209</v>
      </c>
      <c r="P25" s="33"/>
      <c r="Q25" s="33">
        <v>0</v>
      </c>
      <c r="R25" s="33"/>
      <c r="S25" s="33">
        <f t="shared" si="0"/>
        <v>32176930667</v>
      </c>
      <c r="U25" s="139">
        <f>S25/درآمد!$E$15</f>
        <v>1.3969474217525996E-3</v>
      </c>
    </row>
    <row r="26" spans="1:21" ht="21" customHeight="1" x14ac:dyDescent="0.45">
      <c r="A26" s="60" t="s">
        <v>178</v>
      </c>
      <c r="C26" s="33">
        <v>480569339280</v>
      </c>
      <c r="D26" s="33"/>
      <c r="E26" s="33">
        <v>-475230588669</v>
      </c>
      <c r="F26" s="33"/>
      <c r="G26" s="33">
        <v>0</v>
      </c>
      <c r="H26" s="33"/>
      <c r="I26" s="33">
        <f t="shared" si="1"/>
        <v>5338750611</v>
      </c>
      <c r="J26" s="33"/>
      <c r="K26" s="133">
        <f>I26/درآمد!$K$15</f>
        <v>1.5751158490461326E-3</v>
      </c>
      <c r="L26" s="33"/>
      <c r="M26" s="33">
        <v>692748005955</v>
      </c>
      <c r="N26" s="33"/>
      <c r="O26" s="33">
        <v>-435113053271</v>
      </c>
      <c r="P26" s="33"/>
      <c r="Q26" s="33">
        <v>0</v>
      </c>
      <c r="R26" s="33"/>
      <c r="S26" s="33">
        <f t="shared" si="0"/>
        <v>257634952684</v>
      </c>
      <c r="U26" s="139">
        <f>S26/درآمد!$E$15</f>
        <v>1.1185109189869853E-2</v>
      </c>
    </row>
    <row r="27" spans="1:21" ht="21" customHeight="1" x14ac:dyDescent="0.45">
      <c r="A27" s="60" t="s">
        <v>170</v>
      </c>
      <c r="C27" s="33">
        <v>134465753400</v>
      </c>
      <c r="D27" s="33"/>
      <c r="E27" s="33">
        <v>0</v>
      </c>
      <c r="F27" s="33"/>
      <c r="G27" s="33">
        <v>0</v>
      </c>
      <c r="H27" s="33"/>
      <c r="I27" s="33">
        <f t="shared" si="1"/>
        <v>134465753400</v>
      </c>
      <c r="J27" s="33"/>
      <c r="K27" s="133">
        <f>I27/درآمد!$K$15</f>
        <v>3.9672042162425876E-2</v>
      </c>
      <c r="L27" s="33"/>
      <c r="M27" s="33">
        <v>833687671080</v>
      </c>
      <c r="N27" s="33"/>
      <c r="O27" s="33">
        <v>0</v>
      </c>
      <c r="P27" s="33"/>
      <c r="Q27" s="33">
        <v>0</v>
      </c>
      <c r="R27" s="33"/>
      <c r="S27" s="33">
        <f t="shared" si="0"/>
        <v>833687671080</v>
      </c>
      <c r="U27" s="139">
        <f>S27/درآمد!$E$15</f>
        <v>3.6194186907222432E-2</v>
      </c>
    </row>
    <row r="28" spans="1:21" ht="21" customHeight="1" x14ac:dyDescent="0.45">
      <c r="A28" s="60" t="s">
        <v>171</v>
      </c>
      <c r="C28" s="33">
        <v>134465753400</v>
      </c>
      <c r="D28" s="33"/>
      <c r="E28" s="33">
        <v>0</v>
      </c>
      <c r="F28" s="33"/>
      <c r="G28" s="33">
        <v>0</v>
      </c>
      <c r="H28" s="33"/>
      <c r="I28" s="33">
        <f t="shared" si="1"/>
        <v>134465753400</v>
      </c>
      <c r="J28" s="33"/>
      <c r="K28" s="133">
        <f>I28/درآمد!$K$15</f>
        <v>3.9672042162425876E-2</v>
      </c>
      <c r="L28" s="33"/>
      <c r="M28" s="33">
        <v>835019177929</v>
      </c>
      <c r="N28" s="33"/>
      <c r="O28" s="33">
        <v>0</v>
      </c>
      <c r="P28" s="33"/>
      <c r="Q28" s="33">
        <v>0</v>
      </c>
      <c r="R28" s="33"/>
      <c r="S28" s="33">
        <f t="shared" si="0"/>
        <v>835019177929</v>
      </c>
      <c r="U28" s="139">
        <f>S28/درآمد!$E$15</f>
        <v>3.625199369678251E-2</v>
      </c>
    </row>
    <row r="29" spans="1:21" ht="21" customHeight="1" x14ac:dyDescent="0.45">
      <c r="A29" s="37" t="s">
        <v>127</v>
      </c>
      <c r="C29" s="33">
        <v>52765967020</v>
      </c>
      <c r="D29" s="33"/>
      <c r="E29" s="33">
        <v>-99945624999</v>
      </c>
      <c r="F29" s="33"/>
      <c r="G29" s="33">
        <v>0</v>
      </c>
      <c r="H29" s="33"/>
      <c r="I29" s="33">
        <f t="shared" si="1"/>
        <v>-47179657979</v>
      </c>
      <c r="J29" s="33"/>
      <c r="K29" s="133">
        <f>I29/درآمد!$K$15</f>
        <v>-1.391962885139883E-2</v>
      </c>
      <c r="L29" s="33"/>
      <c r="M29" s="33">
        <v>475334406152</v>
      </c>
      <c r="N29" s="33"/>
      <c r="O29" s="33">
        <v>-200978749999</v>
      </c>
      <c r="P29" s="33"/>
      <c r="Q29" s="33">
        <v>0</v>
      </c>
      <c r="R29" s="33"/>
      <c r="S29" s="33">
        <f t="shared" si="0"/>
        <v>274355656153</v>
      </c>
      <c r="U29" s="139">
        <f>S29/درآمد!$E$15</f>
        <v>1.1911031243860686E-2</v>
      </c>
    </row>
    <row r="30" spans="1:21" ht="21" customHeight="1" x14ac:dyDescent="0.45">
      <c r="A30" s="60" t="s">
        <v>114</v>
      </c>
      <c r="C30" s="33">
        <v>39177435965</v>
      </c>
      <c r="D30" s="33"/>
      <c r="E30" s="33">
        <v>-266664872089</v>
      </c>
      <c r="F30" s="33"/>
      <c r="G30" s="33">
        <v>0</v>
      </c>
      <c r="H30" s="33"/>
      <c r="I30" s="33">
        <f t="shared" si="1"/>
        <v>-227487436124</v>
      </c>
      <c r="J30" s="33"/>
      <c r="K30" s="133">
        <f>I30/درآمد!$K$15</f>
        <v>-6.7116651854742748E-2</v>
      </c>
      <c r="L30" s="33"/>
      <c r="M30" s="33">
        <v>477103111807</v>
      </c>
      <c r="N30" s="33"/>
      <c r="O30" s="33">
        <v>-69292335464</v>
      </c>
      <c r="P30" s="33"/>
      <c r="Q30" s="33">
        <v>0</v>
      </c>
      <c r="R30" s="33"/>
      <c r="S30" s="33">
        <f t="shared" si="0"/>
        <v>407810776343</v>
      </c>
      <c r="U30" s="139">
        <f>S30/درآمد!$E$15</f>
        <v>1.7704927125306656E-2</v>
      </c>
    </row>
    <row r="31" spans="1:21" ht="21" customHeight="1" x14ac:dyDescent="0.45">
      <c r="A31" s="60" t="s">
        <v>96</v>
      </c>
      <c r="C31" s="33">
        <v>70356231894</v>
      </c>
      <c r="D31" s="33"/>
      <c r="E31" s="33">
        <v>168511442054</v>
      </c>
      <c r="F31" s="33"/>
      <c r="G31" s="33">
        <v>0</v>
      </c>
      <c r="H31" s="33"/>
      <c r="I31" s="33">
        <f t="shared" si="1"/>
        <v>238867673948</v>
      </c>
      <c r="J31" s="33"/>
      <c r="K31" s="133">
        <f>I31/درآمد!$K$15</f>
        <v>7.047421512536331E-2</v>
      </c>
      <c r="L31" s="33"/>
      <c r="M31" s="33">
        <v>812486173566</v>
      </c>
      <c r="N31" s="33"/>
      <c r="O31" s="33">
        <v>227229250708</v>
      </c>
      <c r="P31" s="33"/>
      <c r="Q31" s="33">
        <v>0</v>
      </c>
      <c r="R31" s="33"/>
      <c r="S31" s="33">
        <f t="shared" si="0"/>
        <v>1039715424274</v>
      </c>
      <c r="U31" s="139">
        <f>S31/درآمد!$E$15</f>
        <v>4.5138792022371317E-2</v>
      </c>
    </row>
    <row r="32" spans="1:21" ht="21" customHeight="1" x14ac:dyDescent="0.45">
      <c r="A32" s="60" t="s">
        <v>91</v>
      </c>
      <c r="C32" s="33">
        <v>40865361000</v>
      </c>
      <c r="D32" s="33"/>
      <c r="E32" s="33">
        <v>-74959218749</v>
      </c>
      <c r="F32" s="33"/>
      <c r="G32" s="33">
        <v>0</v>
      </c>
      <c r="H32" s="33"/>
      <c r="I32" s="33">
        <f t="shared" si="1"/>
        <v>-34093857749</v>
      </c>
      <c r="J32" s="33"/>
      <c r="K32" s="133">
        <f>I32/درآمد!$K$15</f>
        <v>-1.0058865755018914E-2</v>
      </c>
      <c r="L32" s="33"/>
      <c r="M32" s="33">
        <v>486228318010</v>
      </c>
      <c r="N32" s="33"/>
      <c r="O32" s="33">
        <v>-150462187499</v>
      </c>
      <c r="P32" s="33"/>
      <c r="Q32" s="33">
        <v>0</v>
      </c>
      <c r="R32" s="33"/>
      <c r="S32" s="33">
        <f t="shared" si="0"/>
        <v>335766130511</v>
      </c>
      <c r="U32" s="139">
        <f>S32/درآمد!$E$15</f>
        <v>1.4577140224571945E-2</v>
      </c>
    </row>
    <row r="33" spans="1:21" ht="21" customHeight="1" x14ac:dyDescent="0.45">
      <c r="A33" s="60" t="s">
        <v>31</v>
      </c>
      <c r="C33" s="33">
        <v>9137257845</v>
      </c>
      <c r="D33" s="33"/>
      <c r="E33" s="33">
        <v>-6799181813</v>
      </c>
      <c r="F33" s="33"/>
      <c r="G33" s="33">
        <v>0</v>
      </c>
      <c r="H33" s="33"/>
      <c r="I33" s="33">
        <f t="shared" si="1"/>
        <v>2338076032</v>
      </c>
      <c r="J33" s="33"/>
      <c r="K33" s="133">
        <f>I33/درآمد!$K$15</f>
        <v>6.8981319462462767E-4</v>
      </c>
      <c r="L33" s="33"/>
      <c r="M33" s="33">
        <v>121380703265</v>
      </c>
      <c r="N33" s="33"/>
      <c r="O33" s="33">
        <v>4920155725</v>
      </c>
      <c r="P33" s="33"/>
      <c r="Q33" s="33">
        <v>0</v>
      </c>
      <c r="R33" s="33"/>
      <c r="S33" s="33">
        <f t="shared" si="0"/>
        <v>126300858990</v>
      </c>
      <c r="U33" s="139">
        <f>S33/درآمد!$E$15</f>
        <v>5.4832967493747917E-3</v>
      </c>
    </row>
    <row r="34" spans="1:21" ht="21" customHeight="1" x14ac:dyDescent="0.45">
      <c r="A34" s="60" t="s">
        <v>35</v>
      </c>
      <c r="C34" s="33">
        <v>12387469160</v>
      </c>
      <c r="D34" s="33"/>
      <c r="E34" s="33">
        <v>-49972812499</v>
      </c>
      <c r="F34" s="33"/>
      <c r="G34" s="33">
        <v>0</v>
      </c>
      <c r="H34" s="33"/>
      <c r="I34" s="33">
        <f t="shared" si="1"/>
        <v>-37585343339</v>
      </c>
      <c r="J34" s="33"/>
      <c r="K34" s="133">
        <f>I34/درآمد!$K$15</f>
        <v>-1.1088974611985184E-2</v>
      </c>
      <c r="L34" s="33"/>
      <c r="M34" s="33">
        <v>168279968782</v>
      </c>
      <c r="N34" s="33"/>
      <c r="O34" s="33">
        <v>-50154062499</v>
      </c>
      <c r="P34" s="33"/>
      <c r="Q34" s="33">
        <v>0</v>
      </c>
      <c r="R34" s="33"/>
      <c r="S34" s="33">
        <f t="shared" si="0"/>
        <v>118125906283</v>
      </c>
      <c r="U34" s="139">
        <f>S34/درآمد!$E$15</f>
        <v>5.1283847403588044E-3</v>
      </c>
    </row>
    <row r="35" spans="1:21" ht="21" customHeight="1" x14ac:dyDescent="0.45">
      <c r="A35" s="60" t="s">
        <v>94</v>
      </c>
      <c r="C35" s="33">
        <v>40839567492</v>
      </c>
      <c r="D35" s="33"/>
      <c r="E35" s="33">
        <v>-74957769538</v>
      </c>
      <c r="F35" s="33"/>
      <c r="G35" s="33">
        <v>0</v>
      </c>
      <c r="H35" s="33"/>
      <c r="I35" s="33">
        <f t="shared" si="1"/>
        <v>-34118202046</v>
      </c>
      <c r="J35" s="33"/>
      <c r="K35" s="133">
        <f>I35/درآمد!$K$15</f>
        <v>-1.0066048163569629E-2</v>
      </c>
      <c r="L35" s="33"/>
      <c r="M35" s="33">
        <v>476977037773</v>
      </c>
      <c r="N35" s="33"/>
      <c r="O35" s="33">
        <v>-150459278564</v>
      </c>
      <c r="P35" s="33"/>
      <c r="Q35" s="33">
        <v>0</v>
      </c>
      <c r="R35" s="33"/>
      <c r="S35" s="33">
        <f t="shared" si="0"/>
        <v>326517759209</v>
      </c>
      <c r="U35" s="139">
        <f>S35/درآمد!$E$15</f>
        <v>1.4175626215064831E-2</v>
      </c>
    </row>
    <row r="36" spans="1:21" ht="21" customHeight="1" x14ac:dyDescent="0.45">
      <c r="A36" s="60" t="s">
        <v>105</v>
      </c>
      <c r="C36" s="33">
        <v>9569700781</v>
      </c>
      <c r="D36" s="33"/>
      <c r="E36" s="33">
        <v>13816882983</v>
      </c>
      <c r="F36" s="33"/>
      <c r="G36" s="33">
        <v>0</v>
      </c>
      <c r="H36" s="33"/>
      <c r="I36" s="33">
        <f t="shared" si="1"/>
        <v>23386583764</v>
      </c>
      <c r="J36" s="33"/>
      <c r="K36" s="133">
        <f>I36/درآمد!$K$15</f>
        <v>6.8998500633880534E-3</v>
      </c>
      <c r="L36" s="33"/>
      <c r="M36" s="33">
        <v>116303363262</v>
      </c>
      <c r="N36" s="33"/>
      <c r="O36" s="33">
        <v>97681674535</v>
      </c>
      <c r="P36" s="33"/>
      <c r="Q36" s="33">
        <v>0</v>
      </c>
      <c r="R36" s="33"/>
      <c r="S36" s="33">
        <f t="shared" si="0"/>
        <v>213985037797</v>
      </c>
      <c r="U36" s="139">
        <f>S36/درآمد!$E$15</f>
        <v>9.2900671582925066E-3</v>
      </c>
    </row>
    <row r="37" spans="1:21" ht="21" customHeight="1" x14ac:dyDescent="0.45">
      <c r="A37" s="37" t="s">
        <v>104</v>
      </c>
      <c r="C37" s="33">
        <v>63728874247</v>
      </c>
      <c r="D37" s="33"/>
      <c r="E37" s="33">
        <v>92012740853</v>
      </c>
      <c r="F37" s="33"/>
      <c r="G37" s="33">
        <v>0</v>
      </c>
      <c r="H37" s="33"/>
      <c r="I37" s="33">
        <f t="shared" si="1"/>
        <v>155741615100</v>
      </c>
      <c r="J37" s="33"/>
      <c r="K37" s="133">
        <f>I37/درآمد!$K$15</f>
        <v>4.5949156305337018E-2</v>
      </c>
      <c r="L37" s="33"/>
      <c r="M37" s="33">
        <v>774515586364</v>
      </c>
      <c r="N37" s="33"/>
      <c r="O37" s="33">
        <v>254363130619</v>
      </c>
      <c r="P37" s="33"/>
      <c r="Q37" s="33">
        <v>0</v>
      </c>
      <c r="R37" s="33"/>
      <c r="S37" s="33">
        <f t="shared" si="0"/>
        <v>1028878716983</v>
      </c>
      <c r="U37" s="139">
        <f>S37/درآمد!$E$15</f>
        <v>4.4668321098120745E-2</v>
      </c>
    </row>
    <row r="38" spans="1:21" ht="21" customHeight="1" x14ac:dyDescent="0.45">
      <c r="A38" s="85" t="s">
        <v>206</v>
      </c>
      <c r="C38" s="33">
        <v>703712538880</v>
      </c>
      <c r="D38" s="33"/>
      <c r="E38" s="33">
        <v>-919788076188</v>
      </c>
      <c r="F38" s="33"/>
      <c r="G38" s="33">
        <v>0</v>
      </c>
      <c r="H38" s="33"/>
      <c r="I38" s="33">
        <f t="shared" si="1"/>
        <v>-216075537308</v>
      </c>
      <c r="J38" s="33"/>
      <c r="K38" s="133">
        <f>I38/درآمد!$K$15</f>
        <v>-6.374974749780267E-2</v>
      </c>
      <c r="L38" s="33"/>
      <c r="M38" s="33">
        <v>703712538880</v>
      </c>
      <c r="N38" s="33"/>
      <c r="O38" s="33">
        <v>-919788076188</v>
      </c>
      <c r="P38" s="33"/>
      <c r="Q38" s="33">
        <v>0</v>
      </c>
      <c r="R38" s="33"/>
      <c r="S38" s="33">
        <f t="shared" si="0"/>
        <v>-216075537308</v>
      </c>
      <c r="U38" s="139">
        <f>S38/درآمد!$E$15</f>
        <v>-9.3808252834937256E-3</v>
      </c>
    </row>
    <row r="39" spans="1:21" ht="21" customHeight="1" x14ac:dyDescent="0.45">
      <c r="A39" s="122" t="s">
        <v>156</v>
      </c>
      <c r="C39" s="81">
        <f>SUM(C10:C38)</f>
        <v>3459979256628</v>
      </c>
      <c r="D39" s="33"/>
      <c r="E39" s="81">
        <f>SUM(E10:E38)</f>
        <v>-2836127342204</v>
      </c>
      <c r="F39" s="33"/>
      <c r="G39" s="81">
        <f>SUM(G10:G38)</f>
        <v>0</v>
      </c>
      <c r="H39" s="33"/>
      <c r="I39" s="81">
        <f>SUM(I10:I38)</f>
        <v>623851914424</v>
      </c>
      <c r="J39" s="33"/>
      <c r="K39" s="108">
        <f>SUM(K10:K38)</f>
        <v>0.18405786474505426</v>
      </c>
      <c r="L39" s="33"/>
      <c r="M39" s="81">
        <f>SUM(M10:M38)</f>
        <v>11494923275815</v>
      </c>
      <c r="N39" s="33"/>
      <c r="O39" s="81">
        <f>SUM(O10:O38)</f>
        <v>-2505382954542</v>
      </c>
      <c r="P39" s="33"/>
      <c r="Q39" s="81">
        <f>SUM(Q10:Q38)</f>
        <v>139031357243</v>
      </c>
      <c r="R39" s="33"/>
      <c r="S39" s="81">
        <f>SUM(S10:S38)</f>
        <v>9128571678516</v>
      </c>
      <c r="U39" s="108">
        <f>SUM(U10:U38)</f>
        <v>0.39631296106390457</v>
      </c>
    </row>
    <row r="40" spans="1:21" ht="21" customHeight="1" x14ac:dyDescent="0.45">
      <c r="I40" s="11">
        <f>I39-G39-E39-C39</f>
        <v>0</v>
      </c>
      <c r="S40" s="11">
        <f>S39-Q39-O39-M39</f>
        <v>0</v>
      </c>
    </row>
    <row r="44" spans="1:21" ht="21" customHeight="1" x14ac:dyDescent="0.45">
      <c r="Q44" s="149"/>
    </row>
    <row r="45" spans="1:21" ht="21" customHeight="1" x14ac:dyDescent="0.45">
      <c r="E45" s="140"/>
      <c r="Q45" s="140"/>
    </row>
  </sheetData>
  <sortState xmlns:xlrd2="http://schemas.microsoft.com/office/spreadsheetml/2017/richdata2" ref="A10:U38">
    <sortCondition descending="1" ref="S10:S38"/>
  </sortState>
  <mergeCells count="15">
    <mergeCell ref="A2:U2"/>
    <mergeCell ref="A1:U1"/>
    <mergeCell ref="I7:K7"/>
    <mergeCell ref="S7:U7"/>
    <mergeCell ref="C6:K6"/>
    <mergeCell ref="M6:U6"/>
    <mergeCell ref="A7:A8"/>
    <mergeCell ref="A5:S5"/>
    <mergeCell ref="G7:G8"/>
    <mergeCell ref="E7:E8"/>
    <mergeCell ref="C7:C8"/>
    <mergeCell ref="Q7:Q8"/>
    <mergeCell ref="O7:O8"/>
    <mergeCell ref="M7:M8"/>
    <mergeCell ref="A3:U3"/>
  </mergeCells>
  <phoneticPr fontId="11" type="noConversion"/>
  <pageMargins left="0.39" right="0.39" top="0.39" bottom="0.39" header="0" footer="0"/>
  <pageSetup paperSize="9" scale="6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M10"/>
  <sheetViews>
    <sheetView rightToLeft="1" view="pageBreakPreview" zoomScale="115" zoomScaleNormal="85" zoomScaleSheetLayoutView="115" workbookViewId="0">
      <selection activeCell="I20" sqref="I20"/>
    </sheetView>
  </sheetViews>
  <sheetFormatPr defaultRowHeight="18.75" x14ac:dyDescent="0.45"/>
  <cols>
    <col min="1" max="1" width="20.140625" style="5" customWidth="1"/>
    <col min="2" max="2" width="0.85546875" style="5" customWidth="1"/>
    <col min="3" max="3" width="20.28515625" style="5" customWidth="1"/>
    <col min="4" max="4" width="0.85546875" style="5" customWidth="1"/>
    <col min="5" max="5" width="21.85546875" style="5" bestFit="1" customWidth="1"/>
    <col min="6" max="6" width="0.85546875" style="5" customWidth="1"/>
    <col min="7" max="7" width="20.28515625" style="5" customWidth="1"/>
    <col min="8" max="8" width="0.85546875" style="5" customWidth="1"/>
    <col min="9" max="9" width="14.7109375" style="5" customWidth="1"/>
    <col min="10" max="10" width="1.140625" style="5" customWidth="1"/>
    <col min="11" max="11" width="21.7109375" style="5" bestFit="1" customWidth="1"/>
    <col min="12" max="12" width="23.28515625" style="5" bestFit="1" customWidth="1"/>
    <col min="13" max="13" width="15" style="5" bestFit="1" customWidth="1"/>
    <col min="14" max="16384" width="9.140625" style="5"/>
  </cols>
  <sheetData>
    <row r="1" spans="1:13" ht="21" x14ac:dyDescent="0.45">
      <c r="A1" s="196" t="s">
        <v>0</v>
      </c>
      <c r="B1" s="196"/>
      <c r="C1" s="196"/>
      <c r="D1" s="196"/>
      <c r="E1" s="196"/>
      <c r="F1" s="196"/>
      <c r="G1" s="196"/>
      <c r="H1" s="196"/>
      <c r="I1" s="196"/>
    </row>
    <row r="2" spans="1:13" ht="21" x14ac:dyDescent="0.45">
      <c r="A2" s="196" t="s">
        <v>49</v>
      </c>
      <c r="B2" s="196"/>
      <c r="C2" s="196"/>
      <c r="D2" s="196"/>
      <c r="E2" s="196"/>
      <c r="F2" s="196"/>
      <c r="G2" s="196"/>
      <c r="H2" s="196"/>
      <c r="I2" s="196"/>
    </row>
    <row r="3" spans="1:13" ht="21" x14ac:dyDescent="0.45">
      <c r="A3" s="196" t="s">
        <v>200</v>
      </c>
      <c r="B3" s="196"/>
      <c r="C3" s="196"/>
      <c r="D3" s="196"/>
      <c r="E3" s="196"/>
      <c r="F3" s="196"/>
      <c r="G3" s="196"/>
      <c r="H3" s="196"/>
      <c r="I3" s="196"/>
    </row>
    <row r="5" spans="1:13" ht="21" x14ac:dyDescent="0.45">
      <c r="A5" s="208" t="s">
        <v>155</v>
      </c>
      <c r="B5" s="208"/>
      <c r="C5" s="208"/>
      <c r="D5" s="208"/>
      <c r="E5" s="208"/>
      <c r="F5" s="208"/>
      <c r="G5" s="208"/>
      <c r="H5" s="208"/>
      <c r="I5" s="208"/>
    </row>
    <row r="6" spans="1:13" ht="21" x14ac:dyDescent="0.45">
      <c r="C6" s="197" t="s">
        <v>59</v>
      </c>
      <c r="D6" s="197"/>
      <c r="E6" s="197"/>
      <c r="G6" s="197" t="s">
        <v>202</v>
      </c>
      <c r="H6" s="197"/>
      <c r="I6" s="197"/>
    </row>
    <row r="7" spans="1:13" ht="42" x14ac:dyDescent="0.45">
      <c r="A7" s="29" t="s">
        <v>72</v>
      </c>
      <c r="C7" s="8" t="s">
        <v>73</v>
      </c>
      <c r="D7" s="12"/>
      <c r="E7" s="8" t="s">
        <v>52</v>
      </c>
      <c r="G7" s="8" t="s">
        <v>73</v>
      </c>
      <c r="H7" s="12"/>
      <c r="I7" s="31" t="s">
        <v>52</v>
      </c>
    </row>
    <row r="8" spans="1:13" ht="21" x14ac:dyDescent="0.45">
      <c r="A8" s="20"/>
      <c r="C8" s="14" t="s">
        <v>133</v>
      </c>
      <c r="D8" s="27"/>
      <c r="E8" s="48"/>
      <c r="G8" s="14" t="s">
        <v>133</v>
      </c>
      <c r="H8" s="27"/>
      <c r="I8" s="48"/>
    </row>
    <row r="9" spans="1:13" x14ac:dyDescent="0.45">
      <c r="A9" s="153" t="s">
        <v>134</v>
      </c>
      <c r="C9" s="32">
        <v>2120858096439</v>
      </c>
      <c r="D9" s="32"/>
      <c r="E9" s="89">
        <f>C9/درآمد!$K$15</f>
        <v>0.62572640017982661</v>
      </c>
      <c r="F9" s="32"/>
      <c r="G9" s="32">
        <v>10686225952354</v>
      </c>
      <c r="H9" s="32"/>
      <c r="I9" s="89">
        <f>G9/درآمد!E15</f>
        <v>0.46393784251512177</v>
      </c>
      <c r="K9" s="13"/>
      <c r="L9" s="13"/>
      <c r="M9" s="13"/>
    </row>
    <row r="10" spans="1:13" s="45" customFormat="1" ht="21" x14ac:dyDescent="0.55000000000000004">
      <c r="A10" s="35" t="s">
        <v>156</v>
      </c>
      <c r="C10" s="84">
        <f>SUM(C9)</f>
        <v>2120858096439</v>
      </c>
      <c r="D10" s="58"/>
      <c r="E10" s="152">
        <f>SUM(E9)</f>
        <v>0.62572640017982661</v>
      </c>
      <c r="F10" s="58"/>
      <c r="G10" s="84">
        <f>SUM(G9)</f>
        <v>10686225952354</v>
      </c>
      <c r="H10" s="58"/>
      <c r="I10" s="152">
        <f>SUM(I9)</f>
        <v>0.46393784251512177</v>
      </c>
      <c r="K10" s="59"/>
      <c r="L10" s="59"/>
      <c r="M10" s="59"/>
    </row>
  </sheetData>
  <sortState xmlns:xlrd2="http://schemas.microsoft.com/office/spreadsheetml/2017/richdata2" ref="A9:M9">
    <sortCondition descending="1" ref="G9"/>
  </sortState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8F678-30F4-4BA1-9757-5F25AEFF1ACD}">
  <dimension ref="A1:W18"/>
  <sheetViews>
    <sheetView rightToLeft="1" view="pageBreakPreview" zoomScale="89" zoomScaleNormal="100" zoomScaleSheetLayoutView="89" workbookViewId="0">
      <selection sqref="A1:U1"/>
    </sheetView>
  </sheetViews>
  <sheetFormatPr defaultRowHeight="18.75" x14ac:dyDescent="0.45"/>
  <cols>
    <col min="1" max="1" width="26.28515625" style="18" bestFit="1" customWidth="1"/>
    <col min="2" max="2" width="0.85546875" style="18" customWidth="1"/>
    <col min="3" max="3" width="17.140625" style="11" customWidth="1"/>
    <col min="4" max="4" width="0.85546875" style="11" customWidth="1"/>
    <col min="5" max="5" width="22.140625" style="11" bestFit="1" customWidth="1"/>
    <col min="6" max="6" width="0.85546875" style="11" customWidth="1"/>
    <col min="7" max="7" width="21" style="11" bestFit="1" customWidth="1"/>
    <col min="8" max="8" width="0.85546875" style="11" customWidth="1"/>
    <col min="9" max="9" width="23.42578125" style="11" customWidth="1"/>
    <col min="10" max="10" width="0.85546875" style="11" customWidth="1"/>
    <col min="11" max="11" width="15.5703125" style="134" customWidth="1"/>
    <col min="12" max="12" width="0.85546875" style="11" customWidth="1"/>
    <col min="13" max="13" width="19.140625" style="11" bestFit="1" customWidth="1"/>
    <col min="14" max="14" width="1" style="11" customWidth="1"/>
    <col min="15" max="15" width="19.28515625" style="11" bestFit="1" customWidth="1"/>
    <col min="16" max="16" width="1.140625" style="11" customWidth="1"/>
    <col min="17" max="17" width="21.42578125" style="11" bestFit="1" customWidth="1"/>
    <col min="18" max="18" width="0.85546875" style="11" customWidth="1"/>
    <col min="19" max="19" width="22.7109375" style="11" customWidth="1"/>
    <col min="20" max="20" width="0.85546875" style="11" customWidth="1"/>
    <col min="21" max="21" width="11.5703125" style="130" customWidth="1"/>
    <col min="22" max="22" width="0.28515625" style="18" customWidth="1"/>
    <col min="23" max="23" width="21.7109375" style="18" bestFit="1" customWidth="1"/>
    <col min="24" max="24" width="9.140625" style="18"/>
    <col min="25" max="25" width="15.28515625" style="18" bestFit="1" customWidth="1"/>
    <col min="26" max="16384" width="9.140625" style="18"/>
  </cols>
  <sheetData>
    <row r="1" spans="1:23" ht="21" x14ac:dyDescent="0.4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</row>
    <row r="2" spans="1:23" ht="21" x14ac:dyDescent="0.45">
      <c r="A2" s="196" t="s">
        <v>49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</row>
    <row r="3" spans="1:23" ht="21" x14ac:dyDescent="0.45">
      <c r="A3" s="196" t="s">
        <v>200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</row>
    <row r="5" spans="1:23" ht="21" x14ac:dyDescent="0.45">
      <c r="A5" s="208" t="s">
        <v>196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</row>
    <row r="6" spans="1:23" ht="21" x14ac:dyDescent="0.45">
      <c r="C6" s="197" t="s">
        <v>59</v>
      </c>
      <c r="D6" s="197"/>
      <c r="E6" s="197"/>
      <c r="F6" s="197"/>
      <c r="G6" s="197"/>
      <c r="H6" s="197"/>
      <c r="I6" s="197"/>
      <c r="J6" s="197"/>
      <c r="K6" s="197"/>
      <c r="M6" s="197" t="s">
        <v>202</v>
      </c>
      <c r="N6" s="197"/>
      <c r="O6" s="197"/>
      <c r="P6" s="197"/>
      <c r="Q6" s="197"/>
      <c r="R6" s="197"/>
      <c r="S6" s="197"/>
      <c r="T6" s="197"/>
      <c r="U6" s="197"/>
    </row>
    <row r="7" spans="1:23" ht="21" x14ac:dyDescent="0.45">
      <c r="A7" s="206" t="s">
        <v>60</v>
      </c>
      <c r="C7" s="207" t="s">
        <v>61</v>
      </c>
      <c r="D7" s="70"/>
      <c r="E7" s="207" t="s">
        <v>62</v>
      </c>
      <c r="F7" s="70"/>
      <c r="G7" s="207" t="s">
        <v>63</v>
      </c>
      <c r="H7" s="70"/>
      <c r="I7" s="209" t="s">
        <v>13</v>
      </c>
      <c r="J7" s="209"/>
      <c r="K7" s="209"/>
      <c r="M7" s="207" t="s">
        <v>61</v>
      </c>
      <c r="N7" s="70"/>
      <c r="O7" s="207" t="s">
        <v>62</v>
      </c>
      <c r="P7" s="70"/>
      <c r="Q7" s="207" t="s">
        <v>63</v>
      </c>
      <c r="R7" s="70"/>
      <c r="S7" s="209" t="s">
        <v>13</v>
      </c>
      <c r="T7" s="209"/>
      <c r="U7" s="209"/>
    </row>
    <row r="8" spans="1:23" ht="42" x14ac:dyDescent="0.45">
      <c r="A8" s="197"/>
      <c r="C8" s="197"/>
      <c r="E8" s="197"/>
      <c r="G8" s="197"/>
      <c r="I8" s="166" t="s">
        <v>46</v>
      </c>
      <c r="J8" s="70"/>
      <c r="K8" s="103" t="s">
        <v>52</v>
      </c>
      <c r="M8" s="197"/>
      <c r="O8" s="197"/>
      <c r="Q8" s="197"/>
      <c r="S8" s="36" t="s">
        <v>46</v>
      </c>
      <c r="T8" s="70"/>
      <c r="U8" s="109" t="s">
        <v>52</v>
      </c>
    </row>
    <row r="9" spans="1:23" ht="21" x14ac:dyDescent="0.45">
      <c r="A9" s="163"/>
      <c r="C9" s="14" t="s">
        <v>133</v>
      </c>
      <c r="E9" s="14" t="s">
        <v>133</v>
      </c>
      <c r="G9" s="14" t="s">
        <v>133</v>
      </c>
      <c r="I9" s="14" t="s">
        <v>133</v>
      </c>
      <c r="J9" s="14"/>
      <c r="K9" s="104"/>
      <c r="M9" s="14" t="s">
        <v>133</v>
      </c>
      <c r="O9" s="14" t="s">
        <v>133</v>
      </c>
      <c r="Q9" s="14" t="s">
        <v>133</v>
      </c>
      <c r="S9" s="14" t="s">
        <v>133</v>
      </c>
      <c r="T9" s="14"/>
      <c r="U9" s="110"/>
      <c r="W9" s="150"/>
    </row>
    <row r="10" spans="1:23" x14ac:dyDescent="0.45">
      <c r="A10" s="161" t="s">
        <v>187</v>
      </c>
      <c r="B10" s="131"/>
      <c r="C10" s="49">
        <v>0</v>
      </c>
      <c r="D10" s="49"/>
      <c r="E10" s="49">
        <v>45638614814</v>
      </c>
      <c r="G10" s="33">
        <v>0</v>
      </c>
      <c r="H10" s="33"/>
      <c r="I10" s="49">
        <f>C10+E10+G10</f>
        <v>45638614814</v>
      </c>
      <c r="J10" s="33"/>
      <c r="K10" s="130">
        <f>I10/درآمد!K15</f>
        <v>1.3464967884794687E-2</v>
      </c>
      <c r="L10" s="33"/>
      <c r="M10" s="33">
        <v>0</v>
      </c>
      <c r="N10" s="33"/>
      <c r="O10" s="33">
        <v>251007689791</v>
      </c>
      <c r="Q10" s="49"/>
      <c r="R10" s="11">
        <v>0</v>
      </c>
      <c r="S10" s="49">
        <f>M10+O10+Q10</f>
        <v>251007689791</v>
      </c>
      <c r="T10" s="33">
        <v>95891990664</v>
      </c>
      <c r="U10" s="130">
        <f>S10/درآمد!$E$15</f>
        <v>1.0897389459623867E-2</v>
      </c>
      <c r="W10" s="150"/>
    </row>
    <row r="11" spans="1:23" ht="21" x14ac:dyDescent="0.45">
      <c r="A11" s="167" t="s">
        <v>156</v>
      </c>
      <c r="B11" s="19"/>
      <c r="C11" s="81">
        <f>SUM(C10:C10)</f>
        <v>0</v>
      </c>
      <c r="D11" s="33"/>
      <c r="E11" s="81">
        <f>SUM(E10:E10)</f>
        <v>45638614814</v>
      </c>
      <c r="F11" s="33"/>
      <c r="G11" s="81">
        <f>SUM(G10:G10)</f>
        <v>0</v>
      </c>
      <c r="H11" s="33"/>
      <c r="I11" s="81">
        <f>SUM(I10:I10)</f>
        <v>45638614814</v>
      </c>
      <c r="J11" s="33"/>
      <c r="K11" s="132">
        <f>SUM(K10:K10)</f>
        <v>1.3464967884794687E-2</v>
      </c>
      <c r="L11" s="33"/>
      <c r="M11" s="81">
        <f>SUM(M10:M10)</f>
        <v>0</v>
      </c>
      <c r="O11" s="81">
        <f>SUM(O10:O10)</f>
        <v>251007689791</v>
      </c>
      <c r="P11" s="33"/>
      <c r="Q11" s="81">
        <f>SUM(Q10:Q10)</f>
        <v>0</v>
      </c>
      <c r="R11" s="33"/>
      <c r="S11" s="81">
        <f>SUM(S10:S10)</f>
        <v>251007689791</v>
      </c>
      <c r="T11" s="33"/>
      <c r="U11" s="108">
        <f>SUM(U10:U10)</f>
        <v>1.0897389459623867E-2</v>
      </c>
      <c r="W11" s="150"/>
    </row>
    <row r="12" spans="1:23" x14ac:dyDescent="0.45">
      <c r="K12" s="133"/>
      <c r="W12" s="150"/>
    </row>
    <row r="13" spans="1:23" x14ac:dyDescent="0.45">
      <c r="W13" s="150"/>
    </row>
    <row r="14" spans="1:23" x14ac:dyDescent="0.45">
      <c r="Q14"/>
      <c r="U14" s="134"/>
      <c r="W14" s="150"/>
    </row>
    <row r="15" spans="1:23" x14ac:dyDescent="0.45">
      <c r="U15" s="134"/>
      <c r="W15" s="150"/>
    </row>
    <row r="16" spans="1:23" x14ac:dyDescent="0.45">
      <c r="U16" s="134"/>
    </row>
    <row r="17" spans="21:21" x14ac:dyDescent="0.45">
      <c r="U17" s="134"/>
    </row>
    <row r="18" spans="21:21" x14ac:dyDescent="0.45">
      <c r="U18" s="134"/>
    </row>
  </sheetData>
  <mergeCells count="15">
    <mergeCell ref="O7:O8"/>
    <mergeCell ref="Q7:Q8"/>
    <mergeCell ref="S7:U7"/>
    <mergeCell ref="A7:A8"/>
    <mergeCell ref="C7:C8"/>
    <mergeCell ref="E7:E8"/>
    <mergeCell ref="G7:G8"/>
    <mergeCell ref="I7:K7"/>
    <mergeCell ref="M7:M8"/>
    <mergeCell ref="A1:U1"/>
    <mergeCell ref="A2:U2"/>
    <mergeCell ref="A3:U3"/>
    <mergeCell ref="A5:U5"/>
    <mergeCell ref="C6:K6"/>
    <mergeCell ref="M6:U6"/>
  </mergeCells>
  <pageMargins left="0.7" right="0.7" top="0.75" bottom="0.75" header="0.3" footer="0.3"/>
  <pageSetup scale="4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  <pageSetUpPr fitToPage="1"/>
  </sheetPr>
  <dimension ref="A1:E10"/>
  <sheetViews>
    <sheetView rightToLeft="1" view="pageBreakPreview" zoomScale="145" zoomScaleNormal="100" zoomScaleSheetLayoutView="145" workbookViewId="0">
      <selection sqref="A1:E1"/>
    </sheetView>
  </sheetViews>
  <sheetFormatPr defaultColWidth="14.140625" defaultRowHeight="21.75" customHeight="1" x14ac:dyDescent="0.45"/>
  <cols>
    <col min="1" max="1" width="20.140625" style="5" customWidth="1"/>
    <col min="2" max="2" width="0.85546875" style="5" customWidth="1"/>
    <col min="3" max="3" width="16.42578125" style="5" customWidth="1"/>
    <col min="4" max="4" width="0.85546875" style="5" customWidth="1"/>
    <col min="5" max="5" width="16.42578125" style="5" customWidth="1"/>
    <col min="6" max="16384" width="14.140625" style="5"/>
  </cols>
  <sheetData>
    <row r="1" spans="1:5" ht="21.75" customHeight="1" x14ac:dyDescent="0.45">
      <c r="A1" s="196" t="s">
        <v>0</v>
      </c>
      <c r="B1" s="196"/>
      <c r="C1" s="196"/>
      <c r="D1" s="196"/>
      <c r="E1" s="196"/>
    </row>
    <row r="2" spans="1:5" ht="21.75" customHeight="1" x14ac:dyDescent="0.45">
      <c r="A2" s="196" t="s">
        <v>49</v>
      </c>
      <c r="B2" s="196"/>
      <c r="C2" s="196"/>
      <c r="D2" s="196"/>
      <c r="E2" s="196"/>
    </row>
    <row r="3" spans="1:5" ht="21.75" customHeight="1" x14ac:dyDescent="0.45">
      <c r="A3" s="196" t="s">
        <v>200</v>
      </c>
      <c r="B3" s="196"/>
      <c r="C3" s="196"/>
      <c r="D3" s="196"/>
      <c r="E3" s="196"/>
    </row>
    <row r="5" spans="1:5" ht="21.75" customHeight="1" x14ac:dyDescent="0.45">
      <c r="A5" s="208" t="s">
        <v>195</v>
      </c>
      <c r="B5" s="208"/>
      <c r="C5" s="208"/>
      <c r="D5" s="208"/>
      <c r="E5" s="208"/>
    </row>
    <row r="6" spans="1:5" ht="21.75" customHeight="1" x14ac:dyDescent="0.45">
      <c r="A6" s="27"/>
      <c r="C6" s="28" t="s">
        <v>59</v>
      </c>
      <c r="E6" s="29" t="s">
        <v>201</v>
      </c>
    </row>
    <row r="7" spans="1:5" ht="21.75" customHeight="1" x14ac:dyDescent="0.45">
      <c r="A7" s="20"/>
      <c r="C7" s="20" t="s">
        <v>144</v>
      </c>
      <c r="E7" s="20" t="s">
        <v>144</v>
      </c>
    </row>
    <row r="8" spans="1:5" ht="21.75" customHeight="1" x14ac:dyDescent="0.45">
      <c r="A8" s="154" t="s">
        <v>57</v>
      </c>
      <c r="B8" s="27"/>
      <c r="C8" s="2">
        <v>0</v>
      </c>
      <c r="D8" s="27"/>
      <c r="E8" s="2">
        <v>150773750</v>
      </c>
    </row>
    <row r="9" spans="1:5" ht="21.75" customHeight="1" x14ac:dyDescent="0.45">
      <c r="A9" s="228" t="s">
        <v>102</v>
      </c>
      <c r="B9" s="27"/>
      <c r="C9" s="2">
        <v>0</v>
      </c>
      <c r="D9" s="27"/>
      <c r="E9" s="2">
        <v>730116755</v>
      </c>
    </row>
    <row r="10" spans="1:5" ht="21.75" customHeight="1" x14ac:dyDescent="0.55000000000000004">
      <c r="A10" s="227" t="s">
        <v>156</v>
      </c>
      <c r="C10" s="83">
        <v>0</v>
      </c>
      <c r="E10" s="83">
        <f>SUM(E8:E9)</f>
        <v>880890505</v>
      </c>
    </row>
  </sheetData>
  <sortState xmlns:xlrd2="http://schemas.microsoft.com/office/spreadsheetml/2017/richdata2" ref="A9:E9">
    <sortCondition descending="1" ref="E9"/>
  </sortState>
  <mergeCells count="4">
    <mergeCell ref="A3:E3"/>
    <mergeCell ref="A2:E2"/>
    <mergeCell ref="A1:E1"/>
    <mergeCell ref="A5:E5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5"/>
  <sheetViews>
    <sheetView rightToLeft="1" view="pageBreakPreview" zoomScaleNormal="100" zoomScaleSheetLayoutView="100" workbookViewId="0">
      <selection sqref="A1:H1"/>
    </sheetView>
  </sheetViews>
  <sheetFormatPr defaultRowHeight="18.75" x14ac:dyDescent="0.45"/>
  <cols>
    <col min="1" max="1" width="23.28515625" style="5" customWidth="1"/>
    <col min="2" max="2" width="11.85546875" style="52" customWidth="1"/>
    <col min="3" max="3" width="20.5703125" style="52" customWidth="1"/>
    <col min="4" max="4" width="11.42578125" style="52" bestFit="1" customWidth="1"/>
    <col min="5" max="5" width="18.5703125" style="52" customWidth="1"/>
    <col min="6" max="6" width="29.85546875" style="52" customWidth="1"/>
    <col min="7" max="7" width="11.28515625" style="52" customWidth="1"/>
    <col min="8" max="8" width="26" style="52" customWidth="1"/>
    <col min="9" max="9" width="21.85546875" style="5" bestFit="1" customWidth="1"/>
    <col min="10" max="10" width="18.42578125" style="5" bestFit="1" customWidth="1"/>
    <col min="11" max="11" width="19.42578125" style="5" bestFit="1" customWidth="1"/>
    <col min="12" max="12" width="22.42578125" style="5" bestFit="1" customWidth="1"/>
    <col min="13" max="13" width="18.42578125" style="5" bestFit="1" customWidth="1"/>
    <col min="14" max="14" width="9.140625" style="5"/>
    <col min="15" max="15" width="19.42578125" style="5" bestFit="1" customWidth="1"/>
    <col min="16" max="16384" width="9.140625" style="5"/>
  </cols>
  <sheetData>
    <row r="1" spans="1:10" ht="21" x14ac:dyDescent="0.45">
      <c r="A1" s="219" t="s">
        <v>0</v>
      </c>
      <c r="B1" s="219"/>
      <c r="C1" s="219"/>
      <c r="D1" s="219"/>
      <c r="E1" s="219"/>
      <c r="F1" s="219"/>
      <c r="G1" s="219"/>
      <c r="H1" s="219"/>
    </row>
    <row r="2" spans="1:10" ht="21" x14ac:dyDescent="0.45">
      <c r="A2" s="219" t="s">
        <v>49</v>
      </c>
      <c r="B2" s="219"/>
      <c r="C2" s="219"/>
      <c r="D2" s="219"/>
      <c r="E2" s="219"/>
      <c r="F2" s="219"/>
      <c r="G2" s="219"/>
      <c r="H2" s="219"/>
    </row>
    <row r="3" spans="1:10" ht="21" x14ac:dyDescent="0.45">
      <c r="A3" s="219" t="s">
        <v>200</v>
      </c>
      <c r="B3" s="219"/>
      <c r="C3" s="219"/>
      <c r="D3" s="219"/>
      <c r="E3" s="219"/>
      <c r="F3" s="219"/>
      <c r="G3" s="219"/>
      <c r="H3" s="219"/>
    </row>
    <row r="4" spans="1:10" x14ac:dyDescent="0.45">
      <c r="A4" s="24"/>
      <c r="B4" s="71"/>
      <c r="C4" s="71"/>
      <c r="D4" s="71"/>
      <c r="E4" s="71"/>
      <c r="F4" s="71"/>
      <c r="G4" s="71"/>
      <c r="H4" s="71"/>
    </row>
    <row r="5" spans="1:10" ht="21" x14ac:dyDescent="0.45">
      <c r="A5" s="220" t="s">
        <v>67</v>
      </c>
      <c r="B5" s="220"/>
      <c r="C5" s="220"/>
      <c r="D5" s="220"/>
      <c r="E5" s="220"/>
      <c r="F5" s="220"/>
      <c r="G5" s="220"/>
      <c r="H5" s="220"/>
    </row>
    <row r="6" spans="1:10" x14ac:dyDescent="0.45">
      <c r="A6" s="24"/>
      <c r="B6" s="71"/>
      <c r="C6" s="71"/>
      <c r="D6" s="71"/>
      <c r="E6" s="71"/>
      <c r="F6" s="71"/>
      <c r="G6" s="71"/>
      <c r="H6" s="71"/>
    </row>
    <row r="7" spans="1:10" ht="42" x14ac:dyDescent="0.45">
      <c r="A7" s="3" t="s">
        <v>68</v>
      </c>
      <c r="B7" s="3" t="s">
        <v>69</v>
      </c>
      <c r="C7" s="3" t="s">
        <v>70</v>
      </c>
      <c r="D7" s="3" t="s">
        <v>15</v>
      </c>
      <c r="E7" s="3" t="s">
        <v>87</v>
      </c>
      <c r="F7" s="3" t="s">
        <v>88</v>
      </c>
      <c r="G7" s="3" t="s">
        <v>136</v>
      </c>
      <c r="H7" s="3" t="s">
        <v>137</v>
      </c>
    </row>
    <row r="8" spans="1:10" ht="37.5" x14ac:dyDescent="0.45">
      <c r="A8" s="4" t="s">
        <v>89</v>
      </c>
      <c r="B8" s="4" t="s">
        <v>71</v>
      </c>
      <c r="C8" s="4" t="s">
        <v>35</v>
      </c>
      <c r="D8" s="4">
        <v>500000</v>
      </c>
      <c r="E8" s="4">
        <v>500000000000</v>
      </c>
      <c r="F8" s="4">
        <v>2715574410</v>
      </c>
      <c r="G8" s="95">
        <v>0.23</v>
      </c>
      <c r="H8" s="158">
        <v>0.4002</v>
      </c>
      <c r="I8" s="99"/>
      <c r="J8" s="99"/>
    </row>
    <row r="9" spans="1:10" ht="35.25" customHeight="1" x14ac:dyDescent="0.45">
      <c r="A9" s="4" t="s">
        <v>89</v>
      </c>
      <c r="B9" s="4" t="s">
        <v>71</v>
      </c>
      <c r="C9" s="4" t="s">
        <v>109</v>
      </c>
      <c r="D9" s="4">
        <v>1499971</v>
      </c>
      <c r="E9" s="4">
        <v>1499971000000</v>
      </c>
      <c r="F9" s="4">
        <v>11971001430</v>
      </c>
      <c r="G9" s="95">
        <v>0.23</v>
      </c>
      <c r="H9" s="158">
        <v>0.35499999999999998</v>
      </c>
      <c r="I9" s="99"/>
      <c r="J9" s="99"/>
    </row>
    <row r="10" spans="1:10" ht="37.5" x14ac:dyDescent="0.45">
      <c r="A10" s="4" t="s">
        <v>89</v>
      </c>
      <c r="B10" s="4" t="s">
        <v>71</v>
      </c>
      <c r="C10" s="4" t="s">
        <v>110</v>
      </c>
      <c r="D10" s="4">
        <v>1500000</v>
      </c>
      <c r="E10" s="4">
        <v>1500000000000</v>
      </c>
      <c r="F10" s="4">
        <v>12032876700</v>
      </c>
      <c r="G10" s="95">
        <v>0.23</v>
      </c>
      <c r="H10" s="158">
        <v>0.36</v>
      </c>
      <c r="I10" s="99"/>
      <c r="J10" s="99"/>
    </row>
    <row r="11" spans="1:10" ht="37.5" x14ac:dyDescent="0.45">
      <c r="A11" s="4" t="s">
        <v>89</v>
      </c>
      <c r="B11" s="4" t="s">
        <v>71</v>
      </c>
      <c r="C11" s="4" t="s">
        <v>125</v>
      </c>
      <c r="D11" s="25">
        <v>3000000</v>
      </c>
      <c r="E11" s="4">
        <v>3000000000000</v>
      </c>
      <c r="F11" s="4">
        <v>3856438350</v>
      </c>
      <c r="G11" s="95">
        <v>0.23</v>
      </c>
      <c r="H11" s="158">
        <v>0.35199999999999998</v>
      </c>
      <c r="I11" s="99"/>
      <c r="J11" s="99"/>
    </row>
    <row r="12" spans="1:10" ht="37.5" x14ac:dyDescent="0.45">
      <c r="A12" s="4" t="s">
        <v>89</v>
      </c>
      <c r="B12" s="4" t="s">
        <v>71</v>
      </c>
      <c r="C12" s="4" t="s">
        <v>157</v>
      </c>
      <c r="D12" s="25">
        <v>2000000</v>
      </c>
      <c r="E12" s="4">
        <v>2000000000000</v>
      </c>
      <c r="F12" s="4">
        <v>13687561620</v>
      </c>
      <c r="G12" s="95">
        <v>0.23</v>
      </c>
      <c r="H12" s="158">
        <v>0.35200570225715633</v>
      </c>
      <c r="I12" s="99"/>
      <c r="J12" s="99"/>
    </row>
    <row r="13" spans="1:10" ht="37.5" customHeight="1" x14ac:dyDescent="0.45">
      <c r="A13" s="4" t="s">
        <v>89</v>
      </c>
      <c r="B13" s="4" t="s">
        <v>71</v>
      </c>
      <c r="C13" s="159" t="s">
        <v>222</v>
      </c>
      <c r="D13" s="25">
        <v>5000000</v>
      </c>
      <c r="E13" s="4">
        <v>5000000000000</v>
      </c>
      <c r="F13" s="4">
        <v>15512739730</v>
      </c>
      <c r="G13" s="95">
        <v>0.23</v>
      </c>
      <c r="H13" s="158">
        <v>0.39</v>
      </c>
      <c r="I13" s="99"/>
      <c r="J13" s="99"/>
    </row>
    <row r="14" spans="1:10" ht="44.25" customHeight="1" x14ac:dyDescent="0.45">
      <c r="A14" s="4" t="s">
        <v>89</v>
      </c>
      <c r="B14" s="4" t="s">
        <v>71</v>
      </c>
      <c r="C14" s="4" t="s">
        <v>176</v>
      </c>
      <c r="D14" s="25">
        <v>5000000</v>
      </c>
      <c r="E14" s="4">
        <v>5000000000000</v>
      </c>
      <c r="F14" s="52">
        <v>39945205470</v>
      </c>
      <c r="G14" s="95">
        <v>0.23</v>
      </c>
      <c r="H14" s="158">
        <v>0.37</v>
      </c>
      <c r="I14" s="99"/>
      <c r="J14" s="99"/>
    </row>
    <row r="15" spans="1:10" ht="34.5" customHeight="1" x14ac:dyDescent="0.45">
      <c r="A15" s="4" t="s">
        <v>89</v>
      </c>
      <c r="B15" s="4" t="s">
        <v>71</v>
      </c>
      <c r="C15" s="146" t="s">
        <v>177</v>
      </c>
      <c r="D15" s="25">
        <v>5000000</v>
      </c>
      <c r="E15" s="4">
        <v>5000000000000</v>
      </c>
      <c r="F15" s="4">
        <v>39945205470</v>
      </c>
      <c r="G15" s="95">
        <v>0.23</v>
      </c>
      <c r="H15" s="158">
        <v>0.37</v>
      </c>
      <c r="I15" s="99"/>
      <c r="J15" s="99"/>
    </row>
  </sheetData>
  <mergeCells count="4">
    <mergeCell ref="A1:H1"/>
    <mergeCell ref="A2:H2"/>
    <mergeCell ref="A3:H3"/>
    <mergeCell ref="A5:H5"/>
  </mergeCells>
  <phoneticPr fontId="11" type="noConversion"/>
  <pageMargins left="0.7" right="0.7" top="0.75" bottom="0.75" header="0.3" footer="0.3"/>
  <pageSetup paperSize="9" scale="5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</sheetPr>
  <dimension ref="A1:S10"/>
  <sheetViews>
    <sheetView rightToLeft="1" view="pageBreakPreview" zoomScale="85" zoomScaleNormal="100" zoomScaleSheetLayoutView="85" workbookViewId="0">
      <selection sqref="A1:S1"/>
    </sheetView>
  </sheetViews>
  <sheetFormatPr defaultRowHeight="18.75" x14ac:dyDescent="0.45"/>
  <cols>
    <col min="1" max="1" width="30.5703125" style="5" bestFit="1" customWidth="1"/>
    <col min="2" max="2" width="0.85546875" style="5" customWidth="1"/>
    <col min="3" max="3" width="18.42578125" style="5" bestFit="1" customWidth="1"/>
    <col min="4" max="4" width="0.85546875" style="5" customWidth="1"/>
    <col min="5" max="5" width="15" style="52" customWidth="1"/>
    <col min="6" max="6" width="0.85546875" style="52" customWidth="1"/>
    <col min="7" max="7" width="18.140625" style="52" bestFit="1" customWidth="1"/>
    <col min="8" max="8" width="0.85546875" style="52" customWidth="1"/>
    <col min="9" max="9" width="19.7109375" style="52" customWidth="1"/>
    <col min="10" max="10" width="0.85546875" style="52" customWidth="1"/>
    <col min="11" max="11" width="19.7109375" style="52" customWidth="1"/>
    <col min="12" max="12" width="0.85546875" style="52" customWidth="1"/>
    <col min="13" max="13" width="19.7109375" style="52" customWidth="1"/>
    <col min="14" max="14" width="0.85546875" style="52" customWidth="1"/>
    <col min="15" max="15" width="19.7109375" style="52" customWidth="1"/>
    <col min="16" max="16" width="0.85546875" style="52" customWidth="1"/>
    <col min="17" max="17" width="19.7109375" style="52" customWidth="1"/>
    <col min="18" max="18" width="0.85546875" style="52" customWidth="1"/>
    <col min="19" max="19" width="19.7109375" style="52" customWidth="1"/>
    <col min="20" max="20" width="0.28515625" style="5" customWidth="1"/>
    <col min="21" max="21" width="22.5703125" style="5" customWidth="1"/>
    <col min="22" max="22" width="9.28515625" style="5" customWidth="1"/>
    <col min="23" max="23" width="7.140625" style="5" bestFit="1" customWidth="1"/>
    <col min="24" max="16384" width="9.140625" style="5"/>
  </cols>
  <sheetData>
    <row r="1" spans="1:19" ht="21" customHeight="1" x14ac:dyDescent="0.4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</row>
    <row r="2" spans="1:19" ht="21" customHeight="1" x14ac:dyDescent="0.45">
      <c r="A2" s="196" t="s">
        <v>49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</row>
    <row r="3" spans="1:19" ht="21" customHeight="1" x14ac:dyDescent="0.45">
      <c r="A3" s="196" t="s">
        <v>200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</row>
    <row r="5" spans="1:19" ht="21" customHeight="1" x14ac:dyDescent="0.45">
      <c r="A5" s="221" t="s">
        <v>61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</row>
    <row r="6" spans="1:19" ht="21" customHeight="1" x14ac:dyDescent="0.45">
      <c r="A6" s="197" t="s">
        <v>50</v>
      </c>
      <c r="I6" s="197" t="s">
        <v>59</v>
      </c>
      <c r="J6" s="197"/>
      <c r="K6" s="197"/>
      <c r="L6" s="197"/>
      <c r="M6" s="197"/>
      <c r="O6" s="197" t="s">
        <v>202</v>
      </c>
      <c r="P6" s="197"/>
      <c r="Q6" s="197"/>
      <c r="R6" s="197"/>
      <c r="S6" s="197"/>
    </row>
    <row r="7" spans="1:19" ht="63" x14ac:dyDescent="0.45">
      <c r="A7" s="197"/>
      <c r="C7" s="120" t="s">
        <v>163</v>
      </c>
      <c r="D7" s="6"/>
      <c r="E7" s="120" t="s">
        <v>164</v>
      </c>
      <c r="G7" s="120" t="s">
        <v>165</v>
      </c>
      <c r="I7" s="8" t="s">
        <v>166</v>
      </c>
      <c r="J7" s="53"/>
      <c r="K7" s="8" t="s">
        <v>74</v>
      </c>
      <c r="L7" s="53"/>
      <c r="M7" s="8" t="s">
        <v>167</v>
      </c>
      <c r="O7" s="8" t="s">
        <v>166</v>
      </c>
      <c r="P7" s="53"/>
      <c r="Q7" s="8" t="s">
        <v>74</v>
      </c>
      <c r="R7" s="53"/>
      <c r="S7" s="8" t="s">
        <v>167</v>
      </c>
    </row>
    <row r="8" spans="1:19" ht="21" customHeight="1" x14ac:dyDescent="0.45">
      <c r="A8" s="118"/>
      <c r="C8" s="121"/>
      <c r="D8" s="6"/>
      <c r="E8" s="121"/>
      <c r="G8" s="55" t="s">
        <v>133</v>
      </c>
      <c r="I8" s="55" t="s">
        <v>133</v>
      </c>
      <c r="J8" s="54"/>
      <c r="K8" s="55" t="s">
        <v>133</v>
      </c>
      <c r="L8" s="54"/>
      <c r="M8" s="55" t="s">
        <v>133</v>
      </c>
      <c r="O8" s="55" t="s">
        <v>133</v>
      </c>
      <c r="P8" s="54"/>
      <c r="Q8" s="55" t="s">
        <v>133</v>
      </c>
      <c r="R8" s="54"/>
      <c r="S8" s="55" t="s">
        <v>133</v>
      </c>
    </row>
    <row r="9" spans="1:19" ht="21" customHeight="1" x14ac:dyDescent="0.45">
      <c r="A9" s="17" t="s">
        <v>126</v>
      </c>
      <c r="C9" s="23" t="s">
        <v>162</v>
      </c>
      <c r="D9" s="23"/>
      <c r="E9" s="54">
        <v>459654776</v>
      </c>
      <c r="F9" s="54"/>
      <c r="G9" s="54">
        <v>34</v>
      </c>
      <c r="I9" s="14">
        <v>0</v>
      </c>
      <c r="J9" s="14"/>
      <c r="K9" s="14">
        <v>0</v>
      </c>
      <c r="L9" s="14"/>
      <c r="M9" s="14">
        <v>0</v>
      </c>
      <c r="N9" s="14"/>
      <c r="O9" s="14">
        <v>15850164691</v>
      </c>
      <c r="P9" s="14"/>
      <c r="Q9" s="14">
        <v>0</v>
      </c>
      <c r="R9" s="14"/>
      <c r="S9" s="14">
        <v>15850164691</v>
      </c>
    </row>
    <row r="10" spans="1:19" ht="21" customHeight="1" x14ac:dyDescent="0.45">
      <c r="A10" s="100" t="s">
        <v>156</v>
      </c>
      <c r="C10" s="1"/>
      <c r="D10" s="1"/>
      <c r="E10" s="14"/>
      <c r="G10" s="118"/>
      <c r="I10" s="36">
        <f>SUM(I9)</f>
        <v>0</v>
      </c>
      <c r="J10" s="32"/>
      <c r="K10" s="36">
        <v>0</v>
      </c>
      <c r="L10" s="32"/>
      <c r="M10" s="36">
        <f>SUM(M9)</f>
        <v>0</v>
      </c>
      <c r="N10" s="32"/>
      <c r="O10" s="36">
        <f>SUM(O9)</f>
        <v>15850164691</v>
      </c>
      <c r="P10" s="32"/>
      <c r="Q10" s="36">
        <v>0</v>
      </c>
      <c r="R10" s="32"/>
      <c r="S10" s="36">
        <f>SUM(S9)</f>
        <v>15850164691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scale="4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59999389629810485"/>
    <pageSetUpPr fitToPage="1"/>
  </sheetPr>
  <dimension ref="A1:S39"/>
  <sheetViews>
    <sheetView rightToLeft="1" view="pageBreakPreview" zoomScale="70" zoomScaleNormal="100" zoomScaleSheetLayoutView="70" workbookViewId="0">
      <selection sqref="A1:S1"/>
    </sheetView>
  </sheetViews>
  <sheetFormatPr defaultRowHeight="21" customHeight="1" x14ac:dyDescent="0.45"/>
  <cols>
    <col min="1" max="1" width="30.5703125" style="5" bestFit="1" customWidth="1"/>
    <col min="2" max="2" width="0.85546875" style="5" customWidth="1"/>
    <col min="3" max="3" width="18.42578125" style="5" bestFit="1" customWidth="1"/>
    <col min="4" max="4" width="0.85546875" style="5" customWidth="1"/>
    <col min="5" max="5" width="15" style="52" customWidth="1"/>
    <col min="6" max="6" width="0.85546875" style="52" customWidth="1"/>
    <col min="7" max="7" width="18.140625" style="52" bestFit="1" customWidth="1"/>
    <col min="8" max="8" width="0.85546875" style="52" customWidth="1"/>
    <col min="9" max="9" width="19.7109375" style="52" customWidth="1"/>
    <col min="10" max="10" width="0.85546875" style="52" customWidth="1"/>
    <col min="11" max="11" width="19.7109375" style="52" customWidth="1"/>
    <col min="12" max="12" width="0.85546875" style="52" customWidth="1"/>
    <col min="13" max="13" width="19.7109375" style="52" customWidth="1"/>
    <col min="14" max="14" width="0.85546875" style="52" customWidth="1"/>
    <col min="15" max="15" width="20.7109375" style="52" bestFit="1" customWidth="1"/>
    <col min="16" max="16" width="0.85546875" style="52" customWidth="1"/>
    <col min="17" max="17" width="19.7109375" style="52" customWidth="1"/>
    <col min="18" max="18" width="0.85546875" style="52" customWidth="1"/>
    <col min="19" max="19" width="19.7109375" style="11" customWidth="1"/>
    <col min="20" max="20" width="0.28515625" style="5" customWidth="1"/>
    <col min="21" max="21" width="22.5703125" style="5" customWidth="1"/>
    <col min="22" max="22" width="9.28515625" style="5" customWidth="1"/>
    <col min="23" max="23" width="7.140625" style="5" bestFit="1" customWidth="1"/>
    <col min="24" max="16384" width="9.140625" style="5"/>
  </cols>
  <sheetData>
    <row r="1" spans="1:19" ht="21" customHeight="1" x14ac:dyDescent="0.4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</row>
    <row r="2" spans="1:19" ht="21" customHeight="1" x14ac:dyDescent="0.45">
      <c r="A2" s="196" t="s">
        <v>49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</row>
    <row r="3" spans="1:19" ht="21" customHeight="1" x14ac:dyDescent="0.45">
      <c r="A3" s="196" t="s">
        <v>200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</row>
    <row r="5" spans="1:19" ht="21" customHeight="1" x14ac:dyDescent="0.45">
      <c r="A5" s="221" t="s">
        <v>75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</row>
    <row r="6" spans="1:19" ht="21" customHeight="1" x14ac:dyDescent="0.45">
      <c r="A6" s="197" t="s">
        <v>50</v>
      </c>
      <c r="I6" s="197" t="s">
        <v>59</v>
      </c>
      <c r="J6" s="197"/>
      <c r="K6" s="197"/>
      <c r="L6" s="197"/>
      <c r="M6" s="197"/>
      <c r="O6" s="197" t="s">
        <v>202</v>
      </c>
      <c r="P6" s="197"/>
      <c r="Q6" s="197"/>
      <c r="R6" s="197"/>
      <c r="S6" s="197"/>
    </row>
    <row r="7" spans="1:19" ht="42" x14ac:dyDescent="0.45">
      <c r="A7" s="197"/>
      <c r="C7" s="21" t="s">
        <v>76</v>
      </c>
      <c r="D7" s="6"/>
      <c r="E7" s="21" t="s">
        <v>25</v>
      </c>
      <c r="G7" s="21" t="s">
        <v>145</v>
      </c>
      <c r="I7" s="8" t="s">
        <v>77</v>
      </c>
      <c r="J7" s="53"/>
      <c r="K7" s="8" t="s">
        <v>74</v>
      </c>
      <c r="L7" s="53"/>
      <c r="M7" s="8" t="s">
        <v>78</v>
      </c>
      <c r="O7" s="8" t="s">
        <v>77</v>
      </c>
      <c r="P7" s="53"/>
      <c r="Q7" s="8" t="s">
        <v>74</v>
      </c>
      <c r="R7" s="53"/>
      <c r="S7" s="8" t="s">
        <v>78</v>
      </c>
    </row>
    <row r="8" spans="1:19" ht="21" customHeight="1" x14ac:dyDescent="0.45">
      <c r="A8" s="20"/>
      <c r="C8" s="48"/>
      <c r="D8" s="6"/>
      <c r="E8" s="48"/>
      <c r="G8" s="55" t="s">
        <v>135</v>
      </c>
      <c r="I8" s="55" t="s">
        <v>133</v>
      </c>
      <c r="J8" s="54"/>
      <c r="K8" s="55" t="s">
        <v>133</v>
      </c>
      <c r="L8" s="54"/>
      <c r="M8" s="55" t="s">
        <v>133</v>
      </c>
      <c r="O8" s="55" t="s">
        <v>133</v>
      </c>
      <c r="P8" s="54"/>
      <c r="Q8" s="55" t="s">
        <v>133</v>
      </c>
      <c r="R8" s="54"/>
      <c r="S8" s="55" t="s">
        <v>133</v>
      </c>
    </row>
    <row r="9" spans="1:19" ht="21" customHeight="1" x14ac:dyDescent="0.45">
      <c r="A9" s="1" t="s">
        <v>174</v>
      </c>
      <c r="G9" s="98"/>
      <c r="I9" s="14">
        <v>2120858096439</v>
      </c>
      <c r="J9" s="14"/>
      <c r="K9" s="6">
        <v>2723886447</v>
      </c>
      <c r="M9" s="14">
        <f>I9+K9</f>
        <v>2123581982886</v>
      </c>
      <c r="N9" s="14"/>
      <c r="O9" s="14">
        <v>10686225952354</v>
      </c>
      <c r="P9" s="14"/>
      <c r="Q9" s="52">
        <v>-5020036229</v>
      </c>
      <c r="R9" s="14"/>
      <c r="S9" s="14">
        <v>10681205916125</v>
      </c>
    </row>
    <row r="10" spans="1:19" ht="21" customHeight="1" x14ac:dyDescent="0.45">
      <c r="A10" s="1" t="s">
        <v>204</v>
      </c>
      <c r="E10" s="52" t="s">
        <v>209</v>
      </c>
      <c r="G10" s="98">
        <v>23</v>
      </c>
      <c r="I10" s="14">
        <v>6008250000</v>
      </c>
      <c r="J10" s="14"/>
      <c r="K10" s="14">
        <v>0</v>
      </c>
      <c r="M10" s="14">
        <v>6008250000</v>
      </c>
      <c r="N10" s="14"/>
      <c r="O10" s="14">
        <v>6008250000</v>
      </c>
      <c r="P10" s="14"/>
      <c r="Q10" s="14">
        <v>0</v>
      </c>
      <c r="R10" s="14"/>
      <c r="S10" s="14">
        <v>6008250000</v>
      </c>
    </row>
    <row r="11" spans="1:19" ht="21" customHeight="1" x14ac:dyDescent="0.45">
      <c r="A11" s="1" t="s">
        <v>205</v>
      </c>
      <c r="E11" s="52" t="s">
        <v>209</v>
      </c>
      <c r="G11" s="98">
        <v>23</v>
      </c>
      <c r="I11" s="14">
        <v>45391145230</v>
      </c>
      <c r="J11" s="14"/>
      <c r="K11" s="14">
        <v>0</v>
      </c>
      <c r="M11" s="14">
        <v>45391145230</v>
      </c>
      <c r="N11" s="14"/>
      <c r="O11" s="14">
        <v>45391145230</v>
      </c>
      <c r="P11" s="14"/>
      <c r="Q11" s="14">
        <v>0</v>
      </c>
      <c r="R11" s="14"/>
      <c r="S11" s="14">
        <v>45391145230</v>
      </c>
    </row>
    <row r="12" spans="1:19" ht="21" customHeight="1" x14ac:dyDescent="0.45">
      <c r="A12" s="17" t="s">
        <v>207</v>
      </c>
      <c r="C12" s="23"/>
      <c r="D12" s="6"/>
      <c r="E12" s="52" t="s">
        <v>212</v>
      </c>
      <c r="G12" s="98">
        <v>23</v>
      </c>
      <c r="I12" s="14">
        <v>375146996876</v>
      </c>
      <c r="K12" s="14">
        <v>0</v>
      </c>
      <c r="M12" s="14">
        <v>375146996876</v>
      </c>
      <c r="O12" s="14">
        <v>375146996876</v>
      </c>
      <c r="Q12" s="14">
        <v>0</v>
      </c>
      <c r="S12" s="14">
        <v>375146996876</v>
      </c>
    </row>
    <row r="13" spans="1:19" ht="21" customHeight="1" x14ac:dyDescent="0.45">
      <c r="A13" s="17" t="s">
        <v>190</v>
      </c>
      <c r="C13" s="23"/>
      <c r="D13" s="23"/>
      <c r="E13" s="54" t="s">
        <v>192</v>
      </c>
      <c r="F13" s="54"/>
      <c r="G13" s="98">
        <v>23</v>
      </c>
      <c r="I13" s="14">
        <v>0</v>
      </c>
      <c r="K13" s="14">
        <v>0</v>
      </c>
      <c r="M13" s="14">
        <v>0</v>
      </c>
      <c r="O13" s="14">
        <v>20890860423</v>
      </c>
      <c r="Q13" s="14">
        <v>0</v>
      </c>
      <c r="S13" s="14">
        <v>20890860423</v>
      </c>
    </row>
    <row r="14" spans="1:19" ht="21" customHeight="1" x14ac:dyDescent="0.45">
      <c r="A14" s="17" t="s">
        <v>191</v>
      </c>
      <c r="C14" s="23"/>
      <c r="D14" s="23"/>
      <c r="E14" s="54" t="s">
        <v>193</v>
      </c>
      <c r="F14" s="54"/>
      <c r="G14" s="98">
        <v>23</v>
      </c>
      <c r="I14" s="14">
        <v>0</v>
      </c>
      <c r="J14" s="14"/>
      <c r="K14" s="14">
        <v>0</v>
      </c>
      <c r="L14" s="14"/>
      <c r="M14" s="14">
        <v>0</v>
      </c>
      <c r="N14" s="14"/>
      <c r="O14" s="14">
        <v>43720709260</v>
      </c>
      <c r="P14" s="14"/>
      <c r="Q14" s="14">
        <v>0</v>
      </c>
      <c r="R14" s="14"/>
      <c r="S14" s="14">
        <v>43720709260</v>
      </c>
    </row>
    <row r="15" spans="1:19" ht="21" customHeight="1" x14ac:dyDescent="0.45">
      <c r="A15" s="17" t="s">
        <v>178</v>
      </c>
      <c r="C15" s="23"/>
      <c r="D15" s="6"/>
      <c r="E15" s="52" t="s">
        <v>186</v>
      </c>
      <c r="G15" s="98">
        <v>23</v>
      </c>
      <c r="I15" s="14">
        <v>480569339280</v>
      </c>
      <c r="K15" s="14">
        <v>0</v>
      </c>
      <c r="M15" s="14">
        <v>480569339280</v>
      </c>
      <c r="O15" s="14">
        <v>692748005955</v>
      </c>
      <c r="Q15" s="14">
        <v>0</v>
      </c>
      <c r="S15" s="14">
        <v>692748005955</v>
      </c>
    </row>
    <row r="16" spans="1:19" ht="21" customHeight="1" x14ac:dyDescent="0.45">
      <c r="A16" s="17" t="s">
        <v>179</v>
      </c>
      <c r="C16" s="23"/>
      <c r="D16" s="23"/>
      <c r="E16" s="54" t="s">
        <v>182</v>
      </c>
      <c r="F16" s="54"/>
      <c r="G16" s="98">
        <v>23</v>
      </c>
      <c r="I16" s="14">
        <v>750397919013</v>
      </c>
      <c r="J16" s="14"/>
      <c r="K16" s="14">
        <v>0</v>
      </c>
      <c r="L16" s="14"/>
      <c r="M16" s="14">
        <v>750397919013</v>
      </c>
      <c r="N16" s="14"/>
      <c r="O16" s="14">
        <v>1154094615748</v>
      </c>
      <c r="P16" s="14"/>
      <c r="Q16" s="14">
        <v>0</v>
      </c>
      <c r="R16" s="14"/>
      <c r="S16" s="14">
        <v>1154094615748</v>
      </c>
    </row>
    <row r="17" spans="1:19" ht="21" customHeight="1" x14ac:dyDescent="0.45">
      <c r="A17" s="17" t="s">
        <v>170</v>
      </c>
      <c r="C17" s="23"/>
      <c r="D17" s="23"/>
      <c r="E17" s="54" t="s">
        <v>173</v>
      </c>
      <c r="F17" s="54"/>
      <c r="G17" s="98">
        <v>23</v>
      </c>
      <c r="I17" s="14">
        <v>134465753400</v>
      </c>
      <c r="K17" s="14">
        <v>0</v>
      </c>
      <c r="M17" s="14">
        <v>134465753400</v>
      </c>
      <c r="O17" s="14">
        <v>833687671080</v>
      </c>
      <c r="Q17" s="14">
        <v>0</v>
      </c>
      <c r="S17" s="14">
        <v>833687671080</v>
      </c>
    </row>
    <row r="18" spans="1:19" ht="21" customHeight="1" x14ac:dyDescent="0.45">
      <c r="A18" s="1" t="s">
        <v>171</v>
      </c>
      <c r="C18" s="23"/>
      <c r="D18" s="6"/>
      <c r="E18" s="52" t="s">
        <v>173</v>
      </c>
      <c r="G18" s="98">
        <v>23</v>
      </c>
      <c r="I18" s="14">
        <v>134465753400</v>
      </c>
      <c r="K18" s="14">
        <v>0</v>
      </c>
      <c r="M18" s="14">
        <v>134465753400</v>
      </c>
      <c r="O18" s="14">
        <v>835019177929</v>
      </c>
      <c r="Q18" s="14">
        <v>0</v>
      </c>
      <c r="S18" s="14">
        <v>835019177929</v>
      </c>
    </row>
    <row r="19" spans="1:19" ht="21" customHeight="1" x14ac:dyDescent="0.45">
      <c r="A19" s="17" t="s">
        <v>169</v>
      </c>
      <c r="C19" s="23"/>
      <c r="D19" s="6"/>
      <c r="E19" s="52" t="s">
        <v>172</v>
      </c>
      <c r="G19" s="98">
        <v>23</v>
      </c>
      <c r="I19" s="14">
        <v>392917736576</v>
      </c>
      <c r="K19" s="14">
        <v>0</v>
      </c>
      <c r="M19" s="14">
        <v>392917736576</v>
      </c>
      <c r="O19" s="14">
        <v>812616075103</v>
      </c>
      <c r="Q19" s="14">
        <v>0</v>
      </c>
      <c r="S19" s="14">
        <v>812616075103</v>
      </c>
    </row>
    <row r="20" spans="1:19" ht="21" customHeight="1" x14ac:dyDescent="0.45">
      <c r="A20" s="17" t="s">
        <v>127</v>
      </c>
      <c r="C20" s="6"/>
      <c r="D20" s="6"/>
      <c r="E20" s="52" t="s">
        <v>129</v>
      </c>
      <c r="G20" s="98">
        <v>23</v>
      </c>
      <c r="I20" s="14">
        <v>52765967020</v>
      </c>
      <c r="K20" s="14">
        <v>0</v>
      </c>
      <c r="M20" s="14">
        <v>52765967020</v>
      </c>
      <c r="O20" s="14">
        <v>475334406152</v>
      </c>
      <c r="Q20" s="14">
        <v>0</v>
      </c>
      <c r="S20" s="14">
        <v>475334406152</v>
      </c>
    </row>
    <row r="21" spans="1:19" ht="21" customHeight="1" x14ac:dyDescent="0.45">
      <c r="A21" s="17" t="s">
        <v>121</v>
      </c>
      <c r="C21" s="6"/>
      <c r="D21" s="6"/>
      <c r="E21" s="52" t="s">
        <v>124</v>
      </c>
      <c r="G21" s="98">
        <v>23</v>
      </c>
      <c r="I21" s="14">
        <v>13331438350</v>
      </c>
      <c r="K21" s="14">
        <v>0</v>
      </c>
      <c r="M21" s="14">
        <v>13331438350</v>
      </c>
      <c r="O21" s="14">
        <v>784673102662</v>
      </c>
      <c r="Q21" s="14"/>
      <c r="S21" s="14">
        <v>784673102662</v>
      </c>
    </row>
    <row r="22" spans="1:19" ht="21" customHeight="1" x14ac:dyDescent="0.45">
      <c r="A22" s="17" t="s">
        <v>122</v>
      </c>
      <c r="C22" s="6"/>
      <c r="D22" s="6"/>
      <c r="E22" s="52" t="s">
        <v>161</v>
      </c>
      <c r="G22" s="98">
        <v>23</v>
      </c>
      <c r="I22" s="14">
        <v>55356946830</v>
      </c>
      <c r="K22" s="14">
        <v>0</v>
      </c>
      <c r="M22" s="14">
        <v>55356946830</v>
      </c>
      <c r="O22" s="14">
        <v>509694017759</v>
      </c>
      <c r="Q22" s="14"/>
      <c r="S22" s="14">
        <v>509694017759</v>
      </c>
    </row>
    <row r="23" spans="1:19" ht="21" customHeight="1" x14ac:dyDescent="0.45">
      <c r="A23" s="17" t="s">
        <v>114</v>
      </c>
      <c r="C23" s="6"/>
      <c r="D23" s="6"/>
      <c r="E23" s="52" t="s">
        <v>118</v>
      </c>
      <c r="G23" s="98">
        <v>18</v>
      </c>
      <c r="I23" s="14">
        <v>39177435965</v>
      </c>
      <c r="K23" s="14">
        <v>0</v>
      </c>
      <c r="M23" s="14">
        <v>39177435965</v>
      </c>
      <c r="O23" s="14">
        <v>477103111807</v>
      </c>
      <c r="Q23" s="14"/>
      <c r="S23" s="14">
        <v>477103111807</v>
      </c>
    </row>
    <row r="24" spans="1:19" ht="21" customHeight="1" x14ac:dyDescent="0.45">
      <c r="A24" s="17" t="s">
        <v>96</v>
      </c>
      <c r="C24" s="23"/>
      <c r="D24" s="6"/>
      <c r="E24" s="52" t="s">
        <v>101</v>
      </c>
      <c r="G24" s="98">
        <v>23</v>
      </c>
      <c r="I24" s="14">
        <v>70356231894</v>
      </c>
      <c r="K24" s="14">
        <v>0</v>
      </c>
      <c r="M24" s="14">
        <v>70356231894</v>
      </c>
      <c r="O24" s="14">
        <v>812486173566</v>
      </c>
      <c r="Q24" s="14">
        <v>0</v>
      </c>
      <c r="S24" s="14">
        <v>812486173566</v>
      </c>
    </row>
    <row r="25" spans="1:19" ht="21" customHeight="1" x14ac:dyDescent="0.45">
      <c r="A25" s="1" t="s">
        <v>91</v>
      </c>
      <c r="C25" s="23"/>
      <c r="D25" s="6"/>
      <c r="E25" s="52" t="s">
        <v>93</v>
      </c>
      <c r="G25" s="98">
        <v>23</v>
      </c>
      <c r="I25" s="14">
        <v>40865361000</v>
      </c>
      <c r="K25" s="14">
        <v>0</v>
      </c>
      <c r="M25" s="14">
        <v>40865361000</v>
      </c>
      <c r="O25" s="14">
        <v>486228318010</v>
      </c>
      <c r="Q25" s="14">
        <v>0</v>
      </c>
      <c r="S25" s="14">
        <v>486228318010</v>
      </c>
    </row>
    <row r="26" spans="1:19" ht="21" customHeight="1" x14ac:dyDescent="0.45">
      <c r="A26" s="1" t="s">
        <v>113</v>
      </c>
      <c r="C26" s="23"/>
      <c r="D26" s="6"/>
      <c r="E26" s="52" t="s">
        <v>116</v>
      </c>
      <c r="G26" s="98">
        <v>23</v>
      </c>
      <c r="I26" s="14">
        <v>0</v>
      </c>
      <c r="K26" s="14">
        <v>0</v>
      </c>
      <c r="M26" s="14">
        <v>0</v>
      </c>
      <c r="O26" s="14">
        <v>46415055412</v>
      </c>
      <c r="Q26" s="14">
        <v>0</v>
      </c>
      <c r="S26" s="14">
        <v>46415055412</v>
      </c>
    </row>
    <row r="27" spans="1:19" ht="21" customHeight="1" x14ac:dyDescent="0.45">
      <c r="A27" s="17" t="s">
        <v>31</v>
      </c>
      <c r="C27" s="6"/>
      <c r="D27" s="23"/>
      <c r="E27" s="54" t="s">
        <v>33</v>
      </c>
      <c r="F27" s="54"/>
      <c r="G27" s="98">
        <v>23</v>
      </c>
      <c r="I27" s="14">
        <v>9137257845</v>
      </c>
      <c r="J27" s="14"/>
      <c r="K27" s="14">
        <v>0</v>
      </c>
      <c r="L27" s="14"/>
      <c r="M27" s="14">
        <v>9137257845</v>
      </c>
      <c r="N27" s="14"/>
      <c r="O27" s="14">
        <v>121380703265</v>
      </c>
      <c r="P27" s="14"/>
      <c r="Q27" s="14">
        <v>0</v>
      </c>
      <c r="R27" s="14"/>
      <c r="S27" s="14">
        <v>121380703265</v>
      </c>
    </row>
    <row r="28" spans="1:19" ht="23.25" customHeight="1" x14ac:dyDescent="0.45">
      <c r="A28" s="17" t="s">
        <v>35</v>
      </c>
      <c r="C28" s="23"/>
      <c r="D28" s="6"/>
      <c r="E28" s="54" t="s">
        <v>37</v>
      </c>
      <c r="G28" s="98">
        <v>23</v>
      </c>
      <c r="I28" s="14">
        <v>12387469160</v>
      </c>
      <c r="K28" s="14">
        <v>0</v>
      </c>
      <c r="M28" s="14">
        <v>12387469160</v>
      </c>
      <c r="O28" s="14">
        <v>168279968782</v>
      </c>
      <c r="Q28" s="14">
        <v>0</v>
      </c>
      <c r="S28" s="14">
        <v>168279968782</v>
      </c>
    </row>
    <row r="29" spans="1:19" ht="23.25" customHeight="1" x14ac:dyDescent="0.45">
      <c r="A29" s="17" t="s">
        <v>94</v>
      </c>
      <c r="C29" s="23"/>
      <c r="D29" s="23"/>
      <c r="E29" s="54" t="s">
        <v>98</v>
      </c>
      <c r="F29" s="54"/>
      <c r="G29" s="98">
        <v>23</v>
      </c>
      <c r="I29" s="14">
        <v>40839567492</v>
      </c>
      <c r="K29" s="14">
        <v>0</v>
      </c>
      <c r="M29" s="14">
        <v>40839567492</v>
      </c>
      <c r="O29" s="14">
        <v>476977037773</v>
      </c>
      <c r="Q29" s="14">
        <v>0</v>
      </c>
      <c r="S29" s="14">
        <v>476977037773</v>
      </c>
    </row>
    <row r="30" spans="1:19" ht="23.25" customHeight="1" x14ac:dyDescent="0.45">
      <c r="A30" s="17" t="s">
        <v>29</v>
      </c>
      <c r="C30" s="23"/>
      <c r="D30" s="6"/>
      <c r="E30" s="54" t="s">
        <v>30</v>
      </c>
      <c r="F30" s="54"/>
      <c r="G30" s="98">
        <v>23</v>
      </c>
      <c r="I30" s="14">
        <v>0</v>
      </c>
      <c r="J30" s="14"/>
      <c r="K30" s="14">
        <v>0</v>
      </c>
      <c r="L30" s="14"/>
      <c r="M30" s="14">
        <v>0</v>
      </c>
      <c r="N30" s="14"/>
      <c r="O30" s="14">
        <v>174365525181</v>
      </c>
      <c r="P30" s="14"/>
      <c r="Q30" s="14">
        <v>0</v>
      </c>
      <c r="R30" s="14"/>
      <c r="S30" s="14">
        <v>174365525181</v>
      </c>
    </row>
    <row r="31" spans="1:19" ht="21" customHeight="1" x14ac:dyDescent="0.45">
      <c r="A31" s="17" t="s">
        <v>34</v>
      </c>
      <c r="C31" s="23"/>
      <c r="D31" s="6"/>
      <c r="E31" s="52" t="s">
        <v>160</v>
      </c>
      <c r="G31" s="98">
        <v>20.5</v>
      </c>
      <c r="I31" s="14">
        <v>0</v>
      </c>
      <c r="K31" s="14">
        <v>0</v>
      </c>
      <c r="M31" s="14">
        <v>0</v>
      </c>
      <c r="O31" s="14">
        <v>156899942683</v>
      </c>
      <c r="Q31" s="14">
        <v>0</v>
      </c>
      <c r="S31" s="14">
        <v>156899942683</v>
      </c>
    </row>
    <row r="32" spans="1:19" ht="21" customHeight="1" x14ac:dyDescent="0.45">
      <c r="A32" s="17" t="s">
        <v>105</v>
      </c>
      <c r="C32" s="23"/>
      <c r="D32" s="6"/>
      <c r="E32" s="52" t="s">
        <v>108</v>
      </c>
      <c r="G32" s="98">
        <v>18</v>
      </c>
      <c r="I32" s="14">
        <v>9569700781</v>
      </c>
      <c r="K32" s="14">
        <v>0</v>
      </c>
      <c r="M32" s="14">
        <v>9569700781</v>
      </c>
      <c r="O32" s="14">
        <v>116303363262</v>
      </c>
      <c r="Q32" s="14">
        <v>0</v>
      </c>
      <c r="S32" s="14">
        <v>116303363262</v>
      </c>
    </row>
    <row r="33" spans="1:19" ht="21" customHeight="1" x14ac:dyDescent="0.45">
      <c r="A33" s="17" t="s">
        <v>104</v>
      </c>
      <c r="C33" s="23"/>
      <c r="D33" s="23"/>
      <c r="E33" s="54" t="s">
        <v>107</v>
      </c>
      <c r="F33" s="54"/>
      <c r="G33" s="98">
        <v>18</v>
      </c>
      <c r="I33" s="14">
        <v>63728874247</v>
      </c>
      <c r="K33" s="14">
        <v>0</v>
      </c>
      <c r="M33" s="14">
        <v>63728874247</v>
      </c>
      <c r="O33" s="14">
        <v>774515586364</v>
      </c>
      <c r="Q33" s="14">
        <v>0</v>
      </c>
      <c r="S33" s="14">
        <v>774515586364</v>
      </c>
    </row>
    <row r="34" spans="1:19" ht="21" customHeight="1" x14ac:dyDescent="0.45">
      <c r="A34" s="17" t="s">
        <v>103</v>
      </c>
      <c r="C34" s="23"/>
      <c r="D34" s="6"/>
      <c r="E34" s="54" t="s">
        <v>107</v>
      </c>
      <c r="G34" s="98">
        <v>18</v>
      </c>
      <c r="I34" s="14">
        <v>29387573389</v>
      </c>
      <c r="K34" s="14">
        <v>0</v>
      </c>
      <c r="M34" s="14">
        <v>29387573389</v>
      </c>
      <c r="O34" s="14">
        <v>357297063372</v>
      </c>
      <c r="Q34" s="14">
        <v>0</v>
      </c>
      <c r="S34" s="14">
        <v>357297063372</v>
      </c>
    </row>
    <row r="35" spans="1:19" ht="21" customHeight="1" x14ac:dyDescent="0.45">
      <c r="A35" s="17" t="s">
        <v>112</v>
      </c>
      <c r="C35" s="23"/>
      <c r="D35" s="23"/>
      <c r="E35" s="54" t="s">
        <v>115</v>
      </c>
      <c r="F35" s="54"/>
      <c r="G35" s="98">
        <v>17</v>
      </c>
      <c r="I35" s="14">
        <v>0</v>
      </c>
      <c r="K35" s="14">
        <v>0</v>
      </c>
      <c r="M35" s="14">
        <v>0</v>
      </c>
      <c r="O35" s="14">
        <v>11290528897</v>
      </c>
      <c r="Q35" s="14">
        <v>0</v>
      </c>
      <c r="S35" s="14">
        <v>11290528897</v>
      </c>
    </row>
    <row r="36" spans="1:19" ht="21" customHeight="1" x14ac:dyDescent="0.45">
      <c r="A36" s="17" t="s">
        <v>223</v>
      </c>
      <c r="C36" s="23"/>
      <c r="D36" s="23"/>
      <c r="E36" s="54" t="s">
        <v>211</v>
      </c>
      <c r="F36" s="54"/>
      <c r="G36" s="98">
        <v>0.23</v>
      </c>
      <c r="I36" s="14">
        <v>703712538880</v>
      </c>
      <c r="K36" s="14"/>
      <c r="M36" s="14">
        <v>703712538880</v>
      </c>
      <c r="O36" s="14">
        <v>703712538880</v>
      </c>
      <c r="Q36" s="14"/>
      <c r="S36" s="14">
        <v>703712538880</v>
      </c>
    </row>
    <row r="37" spans="1:19" ht="21" customHeight="1" x14ac:dyDescent="0.45">
      <c r="A37" s="1" t="s">
        <v>95</v>
      </c>
      <c r="C37" s="23"/>
      <c r="D37" s="6"/>
      <c r="E37" s="52" t="s">
        <v>99</v>
      </c>
      <c r="G37" s="98">
        <v>18</v>
      </c>
      <c r="I37" s="14">
        <v>0</v>
      </c>
      <c r="K37" s="14">
        <v>0</v>
      </c>
      <c r="M37" s="14">
        <v>0</v>
      </c>
      <c r="O37" s="14">
        <v>22643324384</v>
      </c>
      <c r="Q37" s="14">
        <v>0</v>
      </c>
      <c r="S37" s="14">
        <v>22643324384</v>
      </c>
    </row>
    <row r="38" spans="1:19" ht="21" customHeight="1" x14ac:dyDescent="0.45">
      <c r="A38" s="100" t="s">
        <v>156</v>
      </c>
      <c r="C38" s="1"/>
      <c r="D38" s="1"/>
      <c r="E38" s="14"/>
      <c r="G38" s="20"/>
      <c r="I38" s="36">
        <f>SUM(I9:I37)</f>
        <v>5580837353067</v>
      </c>
      <c r="J38" s="32"/>
      <c r="K38" s="36">
        <f>SUM(K9:K37)</f>
        <v>2723886447</v>
      </c>
      <c r="L38" s="32"/>
      <c r="M38" s="36">
        <f>SUM(M9:M37)</f>
        <v>5583561239514</v>
      </c>
      <c r="N38" s="32"/>
      <c r="O38" s="36">
        <f>SUM(O9:O37)</f>
        <v>22181149228169</v>
      </c>
      <c r="P38" s="32"/>
      <c r="Q38" s="36">
        <f>SUM(Q9:Q37)</f>
        <v>-5020036229</v>
      </c>
      <c r="R38" s="32"/>
      <c r="S38" s="36">
        <f>SUM(S9:S37)</f>
        <v>22176129191940</v>
      </c>
    </row>
    <row r="39" spans="1:19" ht="21" customHeight="1" x14ac:dyDescent="0.45">
      <c r="M39" s="11"/>
    </row>
  </sheetData>
  <sortState xmlns:xlrd2="http://schemas.microsoft.com/office/spreadsheetml/2017/richdata2" ref="A9:S37">
    <sortCondition descending="1" ref="S9:S37"/>
  </sortState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9" scale="6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59999389629810485"/>
    <pageSetUpPr fitToPage="1"/>
  </sheetPr>
  <dimension ref="A1:M11"/>
  <sheetViews>
    <sheetView rightToLeft="1" view="pageBreakPreview" zoomScale="115" zoomScaleNormal="100" zoomScaleSheetLayoutView="115" workbookViewId="0">
      <selection sqref="A1:M1"/>
    </sheetView>
  </sheetViews>
  <sheetFormatPr defaultRowHeight="22.5" customHeight="1" x14ac:dyDescent="0.45"/>
  <cols>
    <col min="1" max="1" width="39" style="18" customWidth="1"/>
    <col min="2" max="2" width="0.85546875" style="18" customWidth="1"/>
    <col min="3" max="3" width="21.28515625" style="11" customWidth="1"/>
    <col min="4" max="4" width="0.85546875" style="11" customWidth="1"/>
    <col min="5" max="5" width="21.28515625" style="11" customWidth="1"/>
    <col min="6" max="6" width="0.85546875" style="11" customWidth="1"/>
    <col min="7" max="7" width="21.28515625" style="11" customWidth="1"/>
    <col min="8" max="8" width="0.85546875" style="11" customWidth="1"/>
    <col min="9" max="9" width="21.28515625" style="11" customWidth="1"/>
    <col min="10" max="10" width="0.85546875" style="11" customWidth="1"/>
    <col min="11" max="11" width="21.28515625" style="11" customWidth="1"/>
    <col min="12" max="12" width="0.85546875" style="11" customWidth="1"/>
    <col min="13" max="13" width="21.28515625" style="11" customWidth="1"/>
    <col min="14" max="14" width="0.28515625" style="18" customWidth="1"/>
    <col min="15" max="15" width="9.140625" style="18"/>
    <col min="16" max="16" width="21.7109375" style="18" bestFit="1" customWidth="1"/>
    <col min="17" max="16384" width="9.140625" style="18"/>
  </cols>
  <sheetData>
    <row r="1" spans="1:13" ht="22.5" customHeight="1" x14ac:dyDescent="0.4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3" ht="22.5" customHeight="1" x14ac:dyDescent="0.45">
      <c r="A2" s="196" t="s">
        <v>49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 ht="22.5" customHeight="1" x14ac:dyDescent="0.45">
      <c r="A3" s="196" t="s">
        <v>200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</row>
    <row r="5" spans="1:13" ht="22.5" customHeight="1" x14ac:dyDescent="0.45">
      <c r="A5" s="221" t="s">
        <v>79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</row>
    <row r="6" spans="1:13" ht="22.5" customHeight="1" x14ac:dyDescent="0.45">
      <c r="A6" s="222" t="s">
        <v>50</v>
      </c>
      <c r="C6" s="222" t="s">
        <v>59</v>
      </c>
      <c r="D6" s="222"/>
      <c r="E6" s="222"/>
      <c r="F6" s="222"/>
      <c r="G6" s="222"/>
      <c r="I6" s="222" t="s">
        <v>202</v>
      </c>
      <c r="J6" s="222"/>
      <c r="K6" s="222"/>
      <c r="L6" s="222"/>
      <c r="M6" s="222"/>
    </row>
    <row r="7" spans="1:13" ht="22.5" customHeight="1" x14ac:dyDescent="0.45">
      <c r="A7" s="222"/>
      <c r="C7" s="8" t="s">
        <v>77</v>
      </c>
      <c r="D7" s="70"/>
      <c r="E7" s="8" t="s">
        <v>74</v>
      </c>
      <c r="F7" s="70"/>
      <c r="G7" s="8" t="s">
        <v>78</v>
      </c>
      <c r="I7" s="8" t="s">
        <v>77</v>
      </c>
      <c r="J7" s="70"/>
      <c r="K7" s="8" t="s">
        <v>74</v>
      </c>
      <c r="L7" s="70"/>
      <c r="M7" s="8" t="s">
        <v>78</v>
      </c>
    </row>
    <row r="8" spans="1:13" ht="22.5" customHeight="1" x14ac:dyDescent="0.45">
      <c r="A8" s="20"/>
      <c r="C8" s="55" t="s">
        <v>133</v>
      </c>
      <c r="D8" s="14"/>
      <c r="E8" s="55" t="s">
        <v>133</v>
      </c>
      <c r="F8" s="14"/>
      <c r="G8" s="55" t="s">
        <v>133</v>
      </c>
      <c r="I8" s="55" t="s">
        <v>133</v>
      </c>
      <c r="J8" s="14"/>
      <c r="K8" s="55" t="s">
        <v>133</v>
      </c>
      <c r="L8" s="14"/>
      <c r="M8" s="55" t="s">
        <v>133</v>
      </c>
    </row>
    <row r="9" spans="1:13" ht="22.5" customHeight="1" x14ac:dyDescent="0.45">
      <c r="A9" s="82" t="s">
        <v>134</v>
      </c>
      <c r="C9" s="33">
        <v>2120858096439</v>
      </c>
      <c r="D9" s="33"/>
      <c r="E9" s="11">
        <v>2723886447</v>
      </c>
      <c r="F9" s="33"/>
      <c r="G9" s="33">
        <v>2123581982886</v>
      </c>
      <c r="H9" s="33"/>
      <c r="I9" s="33">
        <v>10686225952354</v>
      </c>
      <c r="J9" s="33"/>
      <c r="K9" s="11">
        <v>-5020036229</v>
      </c>
      <c r="L9" s="33"/>
      <c r="M9" s="14">
        <v>10681205916125</v>
      </c>
    </row>
    <row r="10" spans="1:13" ht="22.5" customHeight="1" x14ac:dyDescent="0.45">
      <c r="A10" s="35" t="s">
        <v>156</v>
      </c>
      <c r="C10" s="81">
        <f>SUM(C9)</f>
        <v>2120858096439</v>
      </c>
      <c r="D10" s="33"/>
      <c r="E10" s="81">
        <f>SUM(E9)</f>
        <v>2723886447</v>
      </c>
      <c r="F10" s="33"/>
      <c r="G10" s="81">
        <f>SUM(G9)</f>
        <v>2123581982886</v>
      </c>
      <c r="H10" s="33"/>
      <c r="I10" s="81">
        <f>SUM(I9)</f>
        <v>10686225952354</v>
      </c>
      <c r="J10" s="33"/>
      <c r="K10" s="81">
        <f>SUM(K9)</f>
        <v>-5020036229</v>
      </c>
      <c r="L10" s="33"/>
      <c r="M10" s="81">
        <f>SUM(M9)</f>
        <v>10681205916125</v>
      </c>
    </row>
    <row r="11" spans="1:13" ht="22.5" customHeight="1" x14ac:dyDescent="0.45">
      <c r="C11" s="33"/>
      <c r="D11" s="33"/>
      <c r="E11" s="33"/>
      <c r="F11" s="33"/>
      <c r="H11" s="33"/>
      <c r="I11" s="33"/>
      <c r="J11" s="33"/>
      <c r="K11" s="33"/>
      <c r="L11" s="33"/>
    </row>
  </sheetData>
  <sortState xmlns:xlrd2="http://schemas.microsoft.com/office/spreadsheetml/2017/richdata2" ref="A9:M9">
    <sortCondition descending="1" ref="M9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8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39997558519241921"/>
    <pageSetUpPr fitToPage="1"/>
  </sheetPr>
  <dimension ref="A1:T42"/>
  <sheetViews>
    <sheetView rightToLeft="1" view="pageBreakPreview" zoomScale="85" zoomScaleNormal="100" zoomScaleSheetLayoutView="85" workbookViewId="0">
      <selection sqref="A1:Q1"/>
    </sheetView>
  </sheetViews>
  <sheetFormatPr defaultRowHeight="18.75" x14ac:dyDescent="0.45"/>
  <cols>
    <col min="1" max="1" width="40.7109375" style="18" bestFit="1" customWidth="1"/>
    <col min="2" max="2" width="0.85546875" style="18" customWidth="1"/>
    <col min="3" max="3" width="13.85546875" style="11" bestFit="1" customWidth="1"/>
    <col min="4" max="4" width="0.85546875" style="11" customWidth="1"/>
    <col min="5" max="5" width="20.85546875" style="11" bestFit="1" customWidth="1"/>
    <col min="6" max="6" width="0.85546875" style="11" customWidth="1"/>
    <col min="7" max="7" width="19.5703125" style="11" bestFit="1" customWidth="1"/>
    <col min="8" max="8" width="0.85546875" style="11" customWidth="1"/>
    <col min="9" max="9" width="18.42578125" style="11" customWidth="1"/>
    <col min="10" max="10" width="0.85546875" style="11" customWidth="1"/>
    <col min="11" max="11" width="16.28515625" style="11" bestFit="1" customWidth="1"/>
    <col min="12" max="12" width="0.85546875" style="11" customWidth="1"/>
    <col min="13" max="13" width="21" style="11" bestFit="1" customWidth="1"/>
    <col min="14" max="14" width="0.85546875" style="11" customWidth="1"/>
    <col min="15" max="15" width="24.7109375" style="11" customWidth="1"/>
    <col min="16" max="16" width="0.85546875" style="11" customWidth="1"/>
    <col min="17" max="17" width="18.42578125" style="11" customWidth="1"/>
    <col min="18" max="18" width="18" style="18" bestFit="1" customWidth="1"/>
    <col min="19" max="19" width="26" style="18" bestFit="1" customWidth="1"/>
    <col min="20" max="20" width="18.85546875" style="18" bestFit="1" customWidth="1"/>
    <col min="21" max="21" width="8.85546875" style="18" customWidth="1"/>
    <col min="22" max="34" width="9.140625" style="18" customWidth="1"/>
    <col min="35" max="35" width="20.7109375" style="18" bestFit="1" customWidth="1"/>
    <col min="36" max="36" width="16" style="18" bestFit="1" customWidth="1"/>
    <col min="37" max="16384" width="9.140625" style="18"/>
  </cols>
  <sheetData>
    <row r="1" spans="1:20" ht="21" x14ac:dyDescent="0.4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20" ht="21" x14ac:dyDescent="0.45">
      <c r="A2" s="196" t="s">
        <v>49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20" ht="21" x14ac:dyDescent="0.45">
      <c r="A3" s="196" t="s">
        <v>200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</row>
    <row r="5" spans="1:20" ht="21" x14ac:dyDescent="0.45">
      <c r="A5" s="221" t="s">
        <v>80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3"/>
      <c r="S5" s="223"/>
    </row>
    <row r="6" spans="1:20" ht="21" x14ac:dyDescent="0.45">
      <c r="A6" s="197" t="s">
        <v>50</v>
      </c>
      <c r="C6" s="222" t="s">
        <v>59</v>
      </c>
      <c r="D6" s="222"/>
      <c r="E6" s="222"/>
      <c r="F6" s="222"/>
      <c r="G6" s="222"/>
      <c r="H6" s="222"/>
      <c r="I6" s="222"/>
      <c r="K6" s="222" t="s">
        <v>202</v>
      </c>
      <c r="L6" s="222"/>
      <c r="M6" s="222"/>
      <c r="N6" s="222"/>
      <c r="O6" s="222"/>
      <c r="P6" s="222"/>
      <c r="Q6" s="222"/>
      <c r="R6" s="223"/>
      <c r="S6" s="223"/>
    </row>
    <row r="7" spans="1:20" ht="42" x14ac:dyDescent="0.45">
      <c r="A7" s="197"/>
      <c r="C7" s="8" t="s">
        <v>6</v>
      </c>
      <c r="D7" s="70"/>
      <c r="E7" s="8" t="s">
        <v>81</v>
      </c>
      <c r="F7" s="70"/>
      <c r="G7" s="8" t="s">
        <v>82</v>
      </c>
      <c r="H7" s="70"/>
      <c r="I7" s="8" t="s">
        <v>83</v>
      </c>
      <c r="K7" s="8" t="s">
        <v>6</v>
      </c>
      <c r="L7" s="70"/>
      <c r="M7" s="8" t="s">
        <v>81</v>
      </c>
      <c r="N7" s="70"/>
      <c r="O7" s="8" t="s">
        <v>82</v>
      </c>
      <c r="P7" s="70"/>
      <c r="Q7" s="8" t="s">
        <v>83</v>
      </c>
      <c r="R7" s="223"/>
      <c r="S7" s="223"/>
    </row>
    <row r="8" spans="1:20" ht="21" x14ac:dyDescent="0.55000000000000004">
      <c r="A8" s="118"/>
      <c r="C8" s="121"/>
      <c r="D8" s="14"/>
      <c r="E8" s="55" t="s">
        <v>133</v>
      </c>
      <c r="F8" s="14"/>
      <c r="G8" s="55" t="s">
        <v>133</v>
      </c>
      <c r="H8" s="14"/>
      <c r="I8" s="55" t="s">
        <v>133</v>
      </c>
      <c r="K8" s="121"/>
      <c r="L8" s="14"/>
      <c r="M8" s="55" t="s">
        <v>133</v>
      </c>
      <c r="N8" s="14"/>
      <c r="O8" s="55" t="s">
        <v>133</v>
      </c>
      <c r="P8" s="14"/>
      <c r="Q8" s="55" t="s">
        <v>133</v>
      </c>
      <c r="R8" s="141"/>
      <c r="S8" s="141"/>
    </row>
    <row r="9" spans="1:20" ht="21" x14ac:dyDescent="0.55000000000000004">
      <c r="A9" s="1" t="s">
        <v>189</v>
      </c>
      <c r="C9" s="33">
        <v>8430000</v>
      </c>
      <c r="D9" s="33"/>
      <c r="E9" s="33">
        <v>280496264559</v>
      </c>
      <c r="F9" s="33"/>
      <c r="G9" s="11">
        <v>-200140470622</v>
      </c>
      <c r="H9" s="33"/>
      <c r="I9" s="33">
        <v>80355793937</v>
      </c>
      <c r="J9" s="33"/>
      <c r="K9" s="33">
        <v>8430000</v>
      </c>
      <c r="L9" s="33"/>
      <c r="M9" s="33">
        <v>280496264559</v>
      </c>
      <c r="N9" s="33"/>
      <c r="O9" s="11">
        <v>-200140470622</v>
      </c>
      <c r="P9" s="33"/>
      <c r="Q9" s="33">
        <v>80355793937</v>
      </c>
      <c r="R9" s="168"/>
      <c r="S9" s="168"/>
    </row>
    <row r="10" spans="1:20" ht="21" x14ac:dyDescent="0.55000000000000004">
      <c r="A10" s="1" t="s">
        <v>159</v>
      </c>
      <c r="C10" s="33">
        <v>0</v>
      </c>
      <c r="D10" s="33"/>
      <c r="E10" s="33">
        <v>0</v>
      </c>
      <c r="F10" s="33"/>
      <c r="G10" s="11">
        <v>0</v>
      </c>
      <c r="H10" s="33"/>
      <c r="I10" s="33">
        <v>0</v>
      </c>
      <c r="J10" s="33"/>
      <c r="K10" s="33">
        <v>55389172</v>
      </c>
      <c r="L10" s="33"/>
      <c r="M10" s="33">
        <v>1134159763706</v>
      </c>
      <c r="N10" s="33"/>
      <c r="O10" s="11">
        <v>-999999988530</v>
      </c>
      <c r="P10" s="33"/>
      <c r="Q10" s="33">
        <v>134159775176</v>
      </c>
      <c r="R10" s="168"/>
      <c r="S10" s="168"/>
    </row>
    <row r="11" spans="1:20" ht="24.75" customHeight="1" x14ac:dyDescent="0.55000000000000004">
      <c r="A11" s="1" t="s">
        <v>184</v>
      </c>
      <c r="C11" s="33">
        <v>0</v>
      </c>
      <c r="D11" s="33"/>
      <c r="E11" s="33">
        <v>0</v>
      </c>
      <c r="F11" s="33"/>
      <c r="G11" s="11">
        <v>0</v>
      </c>
      <c r="H11" s="33"/>
      <c r="I11" s="33">
        <v>0</v>
      </c>
      <c r="J11" s="33"/>
      <c r="K11" s="33">
        <v>4990000</v>
      </c>
      <c r="L11" s="33"/>
      <c r="M11" s="33">
        <v>151396884461</v>
      </c>
      <c r="N11" s="33"/>
      <c r="O11" s="11">
        <v>-145484982149</v>
      </c>
      <c r="P11" s="33"/>
      <c r="Q11" s="33">
        <v>5911902312</v>
      </c>
      <c r="R11" s="174"/>
      <c r="S11" s="168"/>
    </row>
    <row r="12" spans="1:20" ht="21" x14ac:dyDescent="0.55000000000000004">
      <c r="A12" s="17" t="s">
        <v>126</v>
      </c>
      <c r="C12" s="33">
        <v>0</v>
      </c>
      <c r="D12" s="33"/>
      <c r="E12" s="33">
        <v>0</v>
      </c>
      <c r="F12" s="33"/>
      <c r="G12" s="11">
        <v>0</v>
      </c>
      <c r="H12" s="33"/>
      <c r="I12" s="33">
        <v>0</v>
      </c>
      <c r="J12" s="33"/>
      <c r="K12" s="33">
        <v>143230000</v>
      </c>
      <c r="L12" s="33"/>
      <c r="M12" s="33">
        <v>868554046850</v>
      </c>
      <c r="N12" s="33"/>
      <c r="O12" s="11">
        <v>-621025276317</v>
      </c>
      <c r="P12" s="33"/>
      <c r="Q12" s="33">
        <v>247528770533</v>
      </c>
      <c r="R12" s="168"/>
      <c r="S12" s="168"/>
    </row>
    <row r="13" spans="1:20" ht="21" x14ac:dyDescent="0.55000000000000004">
      <c r="A13" s="1" t="s">
        <v>175</v>
      </c>
      <c r="C13" s="33">
        <v>0</v>
      </c>
      <c r="D13" s="33"/>
      <c r="E13" s="33">
        <v>0</v>
      </c>
      <c r="F13" s="33"/>
      <c r="G13" s="11">
        <v>0</v>
      </c>
      <c r="H13" s="33"/>
      <c r="I13" s="33">
        <v>0</v>
      </c>
      <c r="J13" s="33"/>
      <c r="K13" s="33">
        <v>9500000</v>
      </c>
      <c r="L13" s="33"/>
      <c r="M13" s="33">
        <v>141874760741</v>
      </c>
      <c r="N13" s="33"/>
      <c r="O13" s="11">
        <v>-95114000000</v>
      </c>
      <c r="P13" s="33"/>
      <c r="Q13" s="33">
        <v>46760760741</v>
      </c>
      <c r="R13" s="168"/>
      <c r="S13" s="168"/>
    </row>
    <row r="14" spans="1:20" x14ac:dyDescent="0.45">
      <c r="A14" s="1" t="s">
        <v>168</v>
      </c>
      <c r="C14" s="33">
        <v>0</v>
      </c>
      <c r="D14" s="33"/>
      <c r="E14" s="33">
        <v>0</v>
      </c>
      <c r="F14" s="33"/>
      <c r="G14" s="11">
        <v>0</v>
      </c>
      <c r="H14" s="33"/>
      <c r="I14" s="33">
        <v>0</v>
      </c>
      <c r="J14" s="33"/>
      <c r="K14" s="33">
        <v>10000000</v>
      </c>
      <c r="L14" s="33"/>
      <c r="M14" s="33">
        <v>136820628323</v>
      </c>
      <c r="N14" s="33"/>
      <c r="O14" s="11">
        <v>-100120000000</v>
      </c>
      <c r="P14" s="33"/>
      <c r="Q14" s="33">
        <v>36700628323</v>
      </c>
      <c r="T14" s="19"/>
    </row>
    <row r="15" spans="1:20" x14ac:dyDescent="0.45">
      <c r="A15" s="1" t="s">
        <v>20</v>
      </c>
      <c r="C15" s="33">
        <v>0</v>
      </c>
      <c r="D15" s="33"/>
      <c r="E15" s="33">
        <v>0</v>
      </c>
      <c r="F15" s="33"/>
      <c r="G15" s="11">
        <v>0</v>
      </c>
      <c r="H15" s="33"/>
      <c r="I15" s="33">
        <v>0</v>
      </c>
      <c r="J15" s="33"/>
      <c r="K15" s="33">
        <v>1851317</v>
      </c>
      <c r="L15" s="33"/>
      <c r="M15" s="33">
        <v>80937259560</v>
      </c>
      <c r="N15" s="33"/>
      <c r="O15" s="11">
        <v>-59527022019</v>
      </c>
      <c r="P15" s="33"/>
      <c r="Q15" s="33">
        <v>21410237541</v>
      </c>
      <c r="S15" s="11"/>
      <c r="T15" s="19"/>
    </row>
    <row r="16" spans="1:20" x14ac:dyDescent="0.45">
      <c r="A16" s="1" t="s">
        <v>12</v>
      </c>
      <c r="C16" s="33">
        <v>0</v>
      </c>
      <c r="D16" s="33"/>
      <c r="E16" s="33">
        <v>0</v>
      </c>
      <c r="F16" s="33"/>
      <c r="G16" s="11">
        <v>0</v>
      </c>
      <c r="H16" s="33"/>
      <c r="I16" s="33">
        <v>0</v>
      </c>
      <c r="J16" s="33"/>
      <c r="K16" s="33">
        <v>3250168</v>
      </c>
      <c r="L16" s="33"/>
      <c r="M16" s="33">
        <v>5114403137</v>
      </c>
      <c r="N16" s="33"/>
      <c r="O16" s="11">
        <v>-4193616691</v>
      </c>
      <c r="P16" s="33"/>
      <c r="Q16" s="33">
        <v>920786446</v>
      </c>
      <c r="T16" s="19"/>
    </row>
    <row r="17" spans="1:20" x14ac:dyDescent="0.45">
      <c r="A17" s="1" t="s">
        <v>11</v>
      </c>
      <c r="C17" s="33">
        <v>0</v>
      </c>
      <c r="D17" s="33"/>
      <c r="E17" s="33">
        <v>0</v>
      </c>
      <c r="F17" s="33"/>
      <c r="G17" s="11">
        <v>0</v>
      </c>
      <c r="H17" s="33"/>
      <c r="I17" s="33">
        <v>0</v>
      </c>
      <c r="J17" s="33"/>
      <c r="K17" s="33">
        <v>14152500</v>
      </c>
      <c r="L17" s="33"/>
      <c r="M17" s="33">
        <v>38145481991</v>
      </c>
      <c r="N17" s="33"/>
      <c r="O17" s="11">
        <v>-42837951043</v>
      </c>
      <c r="P17" s="33"/>
      <c r="Q17" s="33">
        <v>-4692469052</v>
      </c>
      <c r="T17" s="19"/>
    </row>
    <row r="18" spans="1:20" x14ac:dyDescent="0.45">
      <c r="A18" s="1" t="s">
        <v>95</v>
      </c>
      <c r="C18" s="33">
        <v>0</v>
      </c>
      <c r="D18" s="33"/>
      <c r="E18" s="33">
        <v>0</v>
      </c>
      <c r="F18" s="33"/>
      <c r="G18" s="11">
        <v>0</v>
      </c>
      <c r="H18" s="33"/>
      <c r="I18" s="33">
        <v>0</v>
      </c>
      <c r="J18" s="33"/>
      <c r="K18" s="33">
        <v>1590000</v>
      </c>
      <c r="L18" s="33"/>
      <c r="M18" s="33">
        <v>1590000000000</v>
      </c>
      <c r="N18" s="33"/>
      <c r="O18" s="11">
        <v>-1524422348360</v>
      </c>
      <c r="P18" s="33"/>
      <c r="Q18" s="33">
        <v>65577651640</v>
      </c>
      <c r="S18" s="11"/>
      <c r="T18" s="19"/>
    </row>
    <row r="19" spans="1:20" x14ac:dyDescent="0.45">
      <c r="A19" s="1" t="s">
        <v>28</v>
      </c>
      <c r="C19" s="33">
        <v>0</v>
      </c>
      <c r="D19" s="33"/>
      <c r="E19" s="33">
        <v>0</v>
      </c>
      <c r="F19" s="33"/>
      <c r="G19" s="11">
        <v>0</v>
      </c>
      <c r="H19" s="33"/>
      <c r="I19" s="33">
        <v>0</v>
      </c>
      <c r="J19" s="33"/>
      <c r="K19" s="33">
        <v>71600</v>
      </c>
      <c r="L19" s="33"/>
      <c r="M19" s="33">
        <v>71600000000</v>
      </c>
      <c r="N19" s="33"/>
      <c r="O19" s="11">
        <v>-65132020681</v>
      </c>
      <c r="P19" s="33"/>
      <c r="Q19" s="33">
        <v>6467979319</v>
      </c>
      <c r="T19" s="19"/>
    </row>
    <row r="20" spans="1:20" x14ac:dyDescent="0.45">
      <c r="A20" s="1" t="s">
        <v>103</v>
      </c>
      <c r="C20" s="33">
        <v>0</v>
      </c>
      <c r="D20" s="33"/>
      <c r="E20" s="33">
        <v>0</v>
      </c>
      <c r="F20" s="33"/>
      <c r="G20" s="11">
        <v>0</v>
      </c>
      <c r="H20" s="33"/>
      <c r="I20" s="33">
        <v>0</v>
      </c>
      <c r="J20" s="33"/>
      <c r="K20" s="33">
        <v>1000</v>
      </c>
      <c r="L20" s="33"/>
      <c r="M20" s="33">
        <v>999456250</v>
      </c>
      <c r="N20" s="33"/>
      <c r="O20" s="11">
        <v>-848246227</v>
      </c>
      <c r="P20" s="33"/>
      <c r="Q20" s="33">
        <v>151210023</v>
      </c>
      <c r="T20" s="19"/>
    </row>
    <row r="21" spans="1:20" x14ac:dyDescent="0.45">
      <c r="A21" s="1" t="s">
        <v>112</v>
      </c>
      <c r="C21" s="33">
        <v>0</v>
      </c>
      <c r="D21" s="33"/>
      <c r="E21" s="33">
        <v>0</v>
      </c>
      <c r="F21" s="33"/>
      <c r="G21" s="11">
        <v>0</v>
      </c>
      <c r="H21" s="33"/>
      <c r="I21" s="33">
        <v>0</v>
      </c>
      <c r="J21" s="33"/>
      <c r="K21" s="33">
        <v>2040000</v>
      </c>
      <c r="L21" s="33"/>
      <c r="M21" s="33">
        <v>2040000000000</v>
      </c>
      <c r="N21" s="33"/>
      <c r="O21" s="11">
        <v>-2001285201300</v>
      </c>
      <c r="P21" s="33"/>
      <c r="Q21" s="33">
        <v>38714798700</v>
      </c>
      <c r="T21" s="19"/>
    </row>
    <row r="22" spans="1:20" x14ac:dyDescent="0.45">
      <c r="A22" s="1" t="s">
        <v>34</v>
      </c>
      <c r="C22" s="33">
        <v>0</v>
      </c>
      <c r="D22" s="33"/>
      <c r="E22" s="33">
        <v>0</v>
      </c>
      <c r="F22" s="33"/>
      <c r="G22" s="11">
        <v>0</v>
      </c>
      <c r="H22" s="33"/>
      <c r="I22" s="33">
        <v>0</v>
      </c>
      <c r="J22" s="33"/>
      <c r="K22" s="33">
        <v>2100000</v>
      </c>
      <c r="L22" s="33"/>
      <c r="M22" s="33">
        <v>2100000000000</v>
      </c>
      <c r="N22" s="33"/>
      <c r="O22" s="11">
        <v>-2025376833900</v>
      </c>
      <c r="P22" s="33"/>
      <c r="Q22" s="33">
        <v>74623166100</v>
      </c>
      <c r="T22" s="19"/>
    </row>
    <row r="23" spans="1:20" x14ac:dyDescent="0.45">
      <c r="A23" s="1" t="s">
        <v>29</v>
      </c>
      <c r="C23" s="33">
        <v>0</v>
      </c>
      <c r="D23" s="33"/>
      <c r="E23" s="33">
        <v>0</v>
      </c>
      <c r="F23" s="33"/>
      <c r="G23" s="11">
        <v>0</v>
      </c>
      <c r="H23" s="33"/>
      <c r="I23" s="33">
        <v>0</v>
      </c>
      <c r="J23" s="33"/>
      <c r="K23" s="33">
        <v>1500000</v>
      </c>
      <c r="L23" s="33"/>
      <c r="M23" s="33">
        <v>1499960000000</v>
      </c>
      <c r="N23" s="33"/>
      <c r="O23" s="11">
        <v>-1499728125000</v>
      </c>
      <c r="P23" s="33"/>
      <c r="Q23" s="33">
        <v>231875000</v>
      </c>
      <c r="T23" s="19"/>
    </row>
    <row r="24" spans="1:20" x14ac:dyDescent="0.45">
      <c r="A24" s="17" t="s">
        <v>113</v>
      </c>
      <c r="C24" s="33">
        <v>0</v>
      </c>
      <c r="D24" s="33"/>
      <c r="E24" s="33">
        <v>0</v>
      </c>
      <c r="F24" s="33"/>
      <c r="G24" s="11">
        <v>0</v>
      </c>
      <c r="H24" s="33"/>
      <c r="I24" s="33">
        <v>0</v>
      </c>
      <c r="J24" s="33"/>
      <c r="K24" s="33">
        <v>587642</v>
      </c>
      <c r="L24" s="33"/>
      <c r="M24" s="33">
        <v>587642000000</v>
      </c>
      <c r="N24" s="33"/>
      <c r="O24" s="11">
        <v>-570966989072</v>
      </c>
      <c r="P24" s="33"/>
      <c r="Q24" s="33">
        <v>16675010928</v>
      </c>
      <c r="T24" s="19"/>
    </row>
    <row r="25" spans="1:20" x14ac:dyDescent="0.45">
      <c r="A25" s="1" t="s">
        <v>122</v>
      </c>
      <c r="C25" s="33">
        <v>0</v>
      </c>
      <c r="D25" s="33"/>
      <c r="E25" s="33">
        <v>0</v>
      </c>
      <c r="F25" s="33"/>
      <c r="G25" s="11">
        <v>0</v>
      </c>
      <c r="H25" s="33"/>
      <c r="I25" s="33">
        <v>0</v>
      </c>
      <c r="J25" s="33"/>
      <c r="K25" s="33">
        <v>565000</v>
      </c>
      <c r="L25" s="33"/>
      <c r="M25" s="33">
        <v>503338500000</v>
      </c>
      <c r="N25" s="33"/>
      <c r="O25" s="11">
        <v>-501474294920</v>
      </c>
      <c r="P25" s="33"/>
      <c r="Q25" s="33">
        <v>1864205080</v>
      </c>
      <c r="T25" s="19"/>
    </row>
    <row r="26" spans="1:20" x14ac:dyDescent="0.45">
      <c r="A26" s="17" t="s">
        <v>121</v>
      </c>
      <c r="C26" s="33">
        <v>0</v>
      </c>
      <c r="D26" s="33"/>
      <c r="E26" s="33">
        <v>0</v>
      </c>
      <c r="F26" s="33"/>
      <c r="G26" s="11">
        <v>0</v>
      </c>
      <c r="H26" s="33"/>
      <c r="I26" s="33">
        <v>0</v>
      </c>
      <c r="J26" s="33"/>
      <c r="K26" s="33">
        <v>2500000</v>
      </c>
      <c r="L26" s="33"/>
      <c r="M26" s="33">
        <v>2498828125000</v>
      </c>
      <c r="N26" s="33"/>
      <c r="O26" s="11">
        <v>-2500000000000</v>
      </c>
      <c r="P26" s="33"/>
      <c r="Q26" s="33">
        <v>-1171875000</v>
      </c>
      <c r="T26" s="19"/>
    </row>
    <row r="27" spans="1:20" x14ac:dyDescent="0.45">
      <c r="A27" s="17" t="s">
        <v>169</v>
      </c>
      <c r="C27" s="33">
        <v>0</v>
      </c>
      <c r="D27" s="33"/>
      <c r="E27" s="33">
        <v>0</v>
      </c>
      <c r="F27" s="33"/>
      <c r="G27" s="11">
        <v>0</v>
      </c>
      <c r="H27" s="33"/>
      <c r="I27" s="33">
        <v>0</v>
      </c>
      <c r="J27" s="33"/>
      <c r="K27" s="33">
        <v>2698093</v>
      </c>
      <c r="L27" s="33"/>
      <c r="M27" s="33">
        <v>2494437971150</v>
      </c>
      <c r="N27" s="33"/>
      <c r="O27" s="11">
        <v>-2492567285116</v>
      </c>
      <c r="P27" s="33"/>
      <c r="Q27" s="33">
        <v>1870686034</v>
      </c>
      <c r="T27" s="19"/>
    </row>
    <row r="28" spans="1:20" x14ac:dyDescent="0.45">
      <c r="A28" s="17" t="s">
        <v>179</v>
      </c>
      <c r="C28" s="33">
        <v>0</v>
      </c>
      <c r="D28" s="33"/>
      <c r="E28" s="33">
        <v>0</v>
      </c>
      <c r="F28" s="33"/>
      <c r="G28" s="11">
        <v>0</v>
      </c>
      <c r="H28" s="33"/>
      <c r="I28" s="33">
        <v>0</v>
      </c>
      <c r="J28" s="33"/>
      <c r="K28" s="33">
        <v>678296</v>
      </c>
      <c r="L28" s="33"/>
      <c r="M28" s="33">
        <v>559829825099</v>
      </c>
      <c r="N28" s="33"/>
      <c r="O28" s="11">
        <v>-625443175680</v>
      </c>
      <c r="P28" s="33"/>
      <c r="Q28" s="33">
        <v>-65613350581</v>
      </c>
      <c r="T28" s="19"/>
    </row>
    <row r="29" spans="1:20" x14ac:dyDescent="0.45">
      <c r="A29" s="1" t="s">
        <v>191</v>
      </c>
      <c r="C29" s="33">
        <v>0</v>
      </c>
      <c r="D29" s="33"/>
      <c r="E29" s="33">
        <v>0</v>
      </c>
      <c r="F29" s="33"/>
      <c r="G29" s="11">
        <v>0</v>
      </c>
      <c r="H29" s="33"/>
      <c r="I29" s="33">
        <v>0</v>
      </c>
      <c r="J29" s="33"/>
      <c r="K29" s="33">
        <v>3000000</v>
      </c>
      <c r="L29" s="33"/>
      <c r="M29" s="33">
        <v>2999820000000</v>
      </c>
      <c r="N29" s="33"/>
      <c r="O29" s="11">
        <v>-3000000000000</v>
      </c>
      <c r="P29" s="33"/>
      <c r="Q29" s="33">
        <v>-180000000</v>
      </c>
      <c r="T29" s="19"/>
    </row>
    <row r="30" spans="1:20" x14ac:dyDescent="0.45">
      <c r="A30" s="80" t="s">
        <v>190</v>
      </c>
      <c r="C30" s="33">
        <v>0</v>
      </c>
      <c r="D30" s="33"/>
      <c r="E30" s="33">
        <v>0</v>
      </c>
      <c r="F30" s="33"/>
      <c r="G30" s="11">
        <v>0</v>
      </c>
      <c r="H30" s="33"/>
      <c r="I30" s="33">
        <v>0</v>
      </c>
      <c r="J30" s="33"/>
      <c r="K30" s="33">
        <v>3000000</v>
      </c>
      <c r="L30" s="33"/>
      <c r="M30" s="33">
        <v>2999820000000</v>
      </c>
      <c r="N30" s="33"/>
      <c r="O30" s="11">
        <v>-3000000000000</v>
      </c>
      <c r="P30" s="33"/>
      <c r="Q30" s="33">
        <v>-180000000</v>
      </c>
      <c r="T30" s="19"/>
    </row>
    <row r="31" spans="1:20" ht="21" x14ac:dyDescent="0.45">
      <c r="A31" s="122" t="s">
        <v>156</v>
      </c>
      <c r="E31" s="36">
        <f>SUM(E9:E30)</f>
        <v>280496264559</v>
      </c>
      <c r="G31" s="36">
        <f>SUM(G9:G30)</f>
        <v>-200140470622</v>
      </c>
      <c r="I31" s="36">
        <f>SUM(I9:I30)</f>
        <v>80355793937</v>
      </c>
      <c r="M31" s="36">
        <f>SUM(M9:M30)</f>
        <v>22783775370827</v>
      </c>
      <c r="O31" s="36">
        <f>SUM(O9:O30)</f>
        <v>-22075687827627</v>
      </c>
      <c r="Q31" s="36">
        <f>SUM(Q9:Q30)</f>
        <v>708087543200</v>
      </c>
    </row>
    <row r="33" spans="1:17" x14ac:dyDescent="0.45">
      <c r="A33" s="17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</row>
    <row r="34" spans="1:17" x14ac:dyDescent="0.45">
      <c r="A34" s="17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</row>
    <row r="35" spans="1:17" x14ac:dyDescent="0.45">
      <c r="A35" s="17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</row>
    <row r="36" spans="1:17" x14ac:dyDescent="0.45">
      <c r="A36" s="17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</row>
    <row r="37" spans="1:17" x14ac:dyDescent="0.45">
      <c r="A37" s="17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</row>
    <row r="38" spans="1:17" x14ac:dyDescent="0.45">
      <c r="A38" s="17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</row>
    <row r="39" spans="1:17" x14ac:dyDescent="0.45">
      <c r="A39" s="17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</row>
    <row r="40" spans="1:17" x14ac:dyDescent="0.45">
      <c r="A40" s="17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</row>
    <row r="41" spans="1:17" x14ac:dyDescent="0.45">
      <c r="A41" s="17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</row>
    <row r="42" spans="1:17" x14ac:dyDescent="0.45">
      <c r="A42" s="17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</row>
  </sheetData>
  <sortState xmlns:xlrd2="http://schemas.microsoft.com/office/spreadsheetml/2017/richdata2" ref="A9:Q30">
    <sortCondition descending="1" ref="Q9:Q30"/>
  </sortState>
  <mergeCells count="8">
    <mergeCell ref="R5:S7"/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AA13"/>
  <sheetViews>
    <sheetView rightToLeft="1" view="pageBreakPreview" zoomScale="93" zoomScaleNormal="100" zoomScaleSheetLayoutView="93" workbookViewId="0">
      <selection sqref="A1:Y1"/>
    </sheetView>
  </sheetViews>
  <sheetFormatPr defaultRowHeight="18.75" x14ac:dyDescent="0.45"/>
  <cols>
    <col min="1" max="1" width="40.140625" style="5" bestFit="1" customWidth="1"/>
    <col min="2" max="2" width="0.85546875" style="5" customWidth="1"/>
    <col min="3" max="3" width="13" style="6" customWidth="1"/>
    <col min="4" max="4" width="0.85546875" style="6" customWidth="1"/>
    <col min="5" max="5" width="19" style="6" bestFit="1" customWidth="1"/>
    <col min="6" max="6" width="0.85546875" style="6" customWidth="1"/>
    <col min="7" max="7" width="19" style="6" bestFit="1" customWidth="1"/>
    <col min="8" max="8" width="0.85546875" style="6" customWidth="1"/>
    <col min="9" max="9" width="11.85546875" style="6" bestFit="1" customWidth="1"/>
    <col min="10" max="10" width="0.85546875" style="6" customWidth="1"/>
    <col min="11" max="11" width="12.85546875" style="6" bestFit="1" customWidth="1"/>
    <col min="12" max="12" width="0.85546875" style="6" customWidth="1"/>
    <col min="13" max="13" width="13.42578125" style="6" bestFit="1" customWidth="1"/>
    <col min="14" max="14" width="0.85546875" style="6" customWidth="1"/>
    <col min="15" max="15" width="16.42578125" style="6" bestFit="1" customWidth="1"/>
    <col min="16" max="16" width="0.85546875" style="6" customWidth="1"/>
    <col min="17" max="17" width="13" style="6" customWidth="1"/>
    <col min="18" max="18" width="0.85546875" style="6" customWidth="1"/>
    <col min="19" max="19" width="12" style="6" customWidth="1"/>
    <col min="20" max="20" width="0.85546875" style="6" customWidth="1"/>
    <col min="21" max="21" width="18.7109375" style="6" bestFit="1" customWidth="1"/>
    <col min="22" max="22" width="0.85546875" style="6" customWidth="1"/>
    <col min="23" max="23" width="21.7109375" style="6" customWidth="1"/>
    <col min="24" max="24" width="0.85546875" style="6" customWidth="1"/>
    <col min="25" max="25" width="11.42578125" style="94" customWidth="1"/>
    <col min="26" max="26" width="2.140625" style="5" customWidth="1"/>
    <col min="27" max="27" width="20.140625" style="5" hidden="1" customWidth="1"/>
    <col min="28" max="16384" width="9.140625" style="5"/>
  </cols>
  <sheetData>
    <row r="1" spans="1:27" ht="21" x14ac:dyDescent="0.4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AA1" s="5">
        <v>143091081732481</v>
      </c>
    </row>
    <row r="2" spans="1:27" ht="21" x14ac:dyDescent="0.45">
      <c r="A2" s="196" t="s">
        <v>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</row>
    <row r="3" spans="1:27" ht="21" x14ac:dyDescent="0.45">
      <c r="A3" s="196" t="s">
        <v>200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</row>
    <row r="4" spans="1:27" ht="21" x14ac:dyDescent="0.45">
      <c r="A4" s="40" t="s">
        <v>146</v>
      </c>
      <c r="B4" s="47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91"/>
    </row>
    <row r="5" spans="1:27" ht="21" x14ac:dyDescent="0.45">
      <c r="A5" s="40" t="s">
        <v>147</v>
      </c>
      <c r="B5" s="47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91"/>
    </row>
    <row r="6" spans="1:27" ht="21" x14ac:dyDescent="0.45">
      <c r="B6" s="47"/>
      <c r="C6" s="197" t="s">
        <v>198</v>
      </c>
      <c r="D6" s="197"/>
      <c r="E6" s="197"/>
      <c r="F6" s="197"/>
      <c r="G6" s="197"/>
      <c r="I6" s="197" t="s">
        <v>2</v>
      </c>
      <c r="J6" s="197"/>
      <c r="K6" s="197"/>
      <c r="L6" s="197"/>
      <c r="M6" s="197"/>
      <c r="N6" s="197"/>
      <c r="O6" s="197"/>
      <c r="Q6" s="197" t="s">
        <v>201</v>
      </c>
      <c r="R6" s="197"/>
      <c r="S6" s="197"/>
      <c r="T6" s="197"/>
      <c r="U6" s="197"/>
      <c r="V6" s="197"/>
      <c r="W6" s="197"/>
      <c r="X6" s="197"/>
      <c r="Y6" s="197"/>
    </row>
    <row r="7" spans="1:27" ht="21" customHeight="1" x14ac:dyDescent="0.45">
      <c r="A7" s="206" t="s">
        <v>5</v>
      </c>
      <c r="B7" s="47"/>
      <c r="C7" s="199" t="s">
        <v>6</v>
      </c>
      <c r="D7" s="22"/>
      <c r="E7" s="199" t="s">
        <v>7</v>
      </c>
      <c r="F7" s="22"/>
      <c r="G7" s="199" t="s">
        <v>8</v>
      </c>
      <c r="I7" s="198" t="s">
        <v>3</v>
      </c>
      <c r="J7" s="198"/>
      <c r="K7" s="198"/>
      <c r="L7" s="22"/>
      <c r="M7" s="198" t="s">
        <v>4</v>
      </c>
      <c r="N7" s="198"/>
      <c r="O7" s="198"/>
      <c r="Q7" s="199" t="s">
        <v>6</v>
      </c>
      <c r="R7" s="22"/>
      <c r="S7" s="201" t="s">
        <v>10</v>
      </c>
      <c r="T7" s="22"/>
      <c r="U7" s="199" t="s">
        <v>7</v>
      </c>
      <c r="V7" s="22"/>
      <c r="W7" s="199" t="s">
        <v>8</v>
      </c>
      <c r="X7" s="22"/>
      <c r="Y7" s="203" t="s">
        <v>132</v>
      </c>
    </row>
    <row r="8" spans="1:27" ht="21" x14ac:dyDescent="0.45">
      <c r="A8" s="197"/>
      <c r="B8" s="47"/>
      <c r="C8" s="200"/>
      <c r="E8" s="200"/>
      <c r="G8" s="200"/>
      <c r="I8" s="50" t="s">
        <v>6</v>
      </c>
      <c r="J8" s="22"/>
      <c r="K8" s="50" t="s">
        <v>7</v>
      </c>
      <c r="M8" s="50" t="s">
        <v>6</v>
      </c>
      <c r="N8" s="22"/>
      <c r="O8" s="50" t="s">
        <v>9</v>
      </c>
      <c r="Q8" s="200"/>
      <c r="S8" s="202"/>
      <c r="U8" s="200"/>
      <c r="W8" s="200"/>
      <c r="Y8" s="204"/>
    </row>
    <row r="9" spans="1:27" ht="21.75" customHeight="1" x14ac:dyDescent="0.45">
      <c r="A9" s="20"/>
      <c r="B9" s="47"/>
      <c r="C9" s="51"/>
      <c r="E9" s="49" t="s">
        <v>133</v>
      </c>
      <c r="G9" s="49" t="s">
        <v>133</v>
      </c>
      <c r="I9" s="51"/>
      <c r="J9" s="23"/>
      <c r="K9" s="49" t="s">
        <v>133</v>
      </c>
      <c r="M9" s="51"/>
      <c r="N9" s="23"/>
      <c r="O9" s="49" t="s">
        <v>133</v>
      </c>
      <c r="Q9" s="51"/>
      <c r="S9" s="49" t="s">
        <v>133</v>
      </c>
      <c r="U9" s="49" t="s">
        <v>133</v>
      </c>
      <c r="W9" s="49" t="s">
        <v>133</v>
      </c>
      <c r="Y9" s="92"/>
    </row>
    <row r="10" spans="1:27" ht="21" x14ac:dyDescent="0.45">
      <c r="A10" s="34" t="s">
        <v>126</v>
      </c>
      <c r="B10" s="47"/>
      <c r="C10" s="2">
        <v>316424776</v>
      </c>
      <c r="D10" s="2"/>
      <c r="E10" s="2">
        <v>1371863223608</v>
      </c>
      <c r="F10" s="2"/>
      <c r="G10" s="2">
        <v>1784655570144.96</v>
      </c>
      <c r="H10" s="2"/>
      <c r="I10" s="2">
        <v>0</v>
      </c>
      <c r="J10" s="2"/>
      <c r="K10" s="2">
        <v>0</v>
      </c>
      <c r="L10" s="2"/>
      <c r="M10" s="6">
        <v>0</v>
      </c>
      <c r="O10" s="6">
        <v>0</v>
      </c>
      <c r="P10" s="2"/>
      <c r="Q10" s="2">
        <v>316424776</v>
      </c>
      <c r="R10" s="2"/>
      <c r="S10" s="2">
        <v>5809</v>
      </c>
      <c r="T10" s="2"/>
      <c r="U10" s="2">
        <v>1371863223608</v>
      </c>
      <c r="V10" s="2"/>
      <c r="W10" s="2">
        <v>1823902921705.1499</v>
      </c>
      <c r="Y10" s="124">
        <f>W10/$AA$1</f>
        <v>1.2746447225237047E-2</v>
      </c>
      <c r="AA10" s="101"/>
    </row>
    <row r="11" spans="1:27" ht="21" x14ac:dyDescent="0.45">
      <c r="A11" s="35" t="s">
        <v>156</v>
      </c>
      <c r="C11" s="2"/>
      <c r="E11" s="79">
        <f>SUM(E10:E10)</f>
        <v>1371863223608</v>
      </c>
      <c r="G11" s="79">
        <f>SUM(G10:G10)</f>
        <v>1784655570144.96</v>
      </c>
      <c r="I11" s="2"/>
      <c r="K11" s="79">
        <f>SUM(K10:K10)</f>
        <v>0</v>
      </c>
      <c r="M11" s="2"/>
      <c r="O11" s="79">
        <f>SUM(O10:O10)</f>
        <v>0</v>
      </c>
      <c r="Q11" s="2"/>
      <c r="S11" s="2"/>
      <c r="U11" s="79">
        <f>SUM(U10:U10)</f>
        <v>1371863223608</v>
      </c>
      <c r="W11" s="79">
        <f>SUM(W10:W10)</f>
        <v>1823902921705.1499</v>
      </c>
      <c r="Y11" s="93">
        <f>SUM(Y10:Y10)</f>
        <v>1.2746447225237047E-2</v>
      </c>
    </row>
    <row r="13" spans="1:27" x14ac:dyDescent="0.45">
      <c r="A13" s="205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</row>
  </sheetData>
  <mergeCells count="18">
    <mergeCell ref="A13:Y13"/>
    <mergeCell ref="A7:A8"/>
    <mergeCell ref="C6:G6"/>
    <mergeCell ref="I6:O6"/>
    <mergeCell ref="G7:G8"/>
    <mergeCell ref="E7:E8"/>
    <mergeCell ref="C7:C8"/>
    <mergeCell ref="A1:Y1"/>
    <mergeCell ref="A2:Y2"/>
    <mergeCell ref="A3:Y3"/>
    <mergeCell ref="Q6:Y6"/>
    <mergeCell ref="I7:K7"/>
    <mergeCell ref="M7:O7"/>
    <mergeCell ref="Q7:Q8"/>
    <mergeCell ref="S7:S8"/>
    <mergeCell ref="U7:U8"/>
    <mergeCell ref="W7:W8"/>
    <mergeCell ref="Y7:Y8"/>
  </mergeCells>
  <pageMargins left="0.39" right="0.39" top="0.39" bottom="0.39" header="0" footer="0"/>
  <pageSetup paperSize="9" scale="6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59999389629810485"/>
    <pageSetUpPr fitToPage="1"/>
  </sheetPr>
  <dimension ref="A1:S44"/>
  <sheetViews>
    <sheetView rightToLeft="1" view="pageBreakPreview" topLeftCell="A28" zoomScaleNormal="100" zoomScaleSheetLayoutView="100" workbookViewId="0">
      <selection sqref="A1:Q1"/>
    </sheetView>
  </sheetViews>
  <sheetFormatPr defaultRowHeight="19.5" customHeight="1" x14ac:dyDescent="0.45"/>
  <cols>
    <col min="1" max="1" width="33.28515625" style="18" customWidth="1"/>
    <col min="2" max="2" width="0.85546875" style="18" customWidth="1"/>
    <col min="3" max="3" width="11.85546875" style="11" bestFit="1" customWidth="1"/>
    <col min="4" max="4" width="0.85546875" style="11" customWidth="1"/>
    <col min="5" max="5" width="20" style="11" customWidth="1"/>
    <col min="6" max="6" width="0.5703125" style="11" customWidth="1"/>
    <col min="7" max="7" width="20" style="11" customWidth="1"/>
    <col min="8" max="8" width="0.85546875" style="11" customWidth="1"/>
    <col min="9" max="9" width="20" style="11" customWidth="1"/>
    <col min="10" max="10" width="0.85546875" style="11" customWidth="1"/>
    <col min="11" max="11" width="11.85546875" style="11" bestFit="1" customWidth="1"/>
    <col min="12" max="12" width="0.85546875" style="11" customWidth="1"/>
    <col min="13" max="13" width="20.85546875" style="11" customWidth="1"/>
    <col min="14" max="14" width="0.85546875" style="11" customWidth="1"/>
    <col min="15" max="15" width="22.28515625" style="11" bestFit="1" customWidth="1"/>
    <col min="16" max="16" width="0.85546875" style="11" customWidth="1"/>
    <col min="17" max="17" width="22.28515625" style="11" customWidth="1"/>
    <col min="18" max="18" width="0.85546875" style="18" customWidth="1"/>
    <col min="19" max="19" width="17.85546875" style="18" bestFit="1" customWidth="1"/>
    <col min="20" max="22" width="9.140625" style="18"/>
    <col min="23" max="23" width="17.5703125" style="18" bestFit="1" customWidth="1"/>
    <col min="24" max="16384" width="9.140625" style="18"/>
  </cols>
  <sheetData>
    <row r="1" spans="1:17" ht="19.5" customHeight="1" x14ac:dyDescent="0.4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17" ht="19.5" customHeight="1" x14ac:dyDescent="0.45">
      <c r="A2" s="196" t="s">
        <v>49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7" ht="19.5" customHeight="1" x14ac:dyDescent="0.45">
      <c r="A3" s="196" t="s">
        <v>200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</row>
    <row r="4" spans="1:17" ht="12.75" customHeight="1" x14ac:dyDescent="0.45"/>
    <row r="5" spans="1:17" ht="19.5" customHeight="1" x14ac:dyDescent="0.45">
      <c r="A5" s="221" t="s">
        <v>84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</row>
    <row r="6" spans="1:17" ht="19.5" customHeight="1" x14ac:dyDescent="0.45">
      <c r="A6" s="222" t="s">
        <v>50</v>
      </c>
      <c r="C6" s="197" t="s">
        <v>59</v>
      </c>
      <c r="D6" s="197"/>
      <c r="E6" s="197"/>
      <c r="F6" s="197"/>
      <c r="G6" s="197"/>
      <c r="H6" s="197"/>
      <c r="I6" s="197"/>
      <c r="K6" s="197" t="s">
        <v>202</v>
      </c>
      <c r="L6" s="197"/>
      <c r="M6" s="197"/>
      <c r="N6" s="197"/>
      <c r="O6" s="197"/>
      <c r="P6" s="197"/>
      <c r="Q6" s="197"/>
    </row>
    <row r="7" spans="1:17" ht="33.75" customHeight="1" x14ac:dyDescent="0.45">
      <c r="A7" s="222"/>
      <c r="C7" s="8" t="s">
        <v>6</v>
      </c>
      <c r="D7" s="70"/>
      <c r="E7" s="8" t="s">
        <v>8</v>
      </c>
      <c r="F7" s="70"/>
      <c r="G7" s="8" t="s">
        <v>82</v>
      </c>
      <c r="H7" s="70"/>
      <c r="I7" s="8" t="s">
        <v>85</v>
      </c>
      <c r="K7" s="8" t="s">
        <v>6</v>
      </c>
      <c r="L7" s="70"/>
      <c r="M7" s="8" t="s">
        <v>8</v>
      </c>
      <c r="N7" s="70"/>
      <c r="O7" s="8" t="s">
        <v>82</v>
      </c>
      <c r="P7" s="70"/>
      <c r="Q7" s="8" t="s">
        <v>85</v>
      </c>
    </row>
    <row r="8" spans="1:17" ht="21" x14ac:dyDescent="0.45">
      <c r="A8" s="118"/>
      <c r="C8" s="121"/>
      <c r="D8" s="14"/>
      <c r="E8" s="55" t="s">
        <v>133</v>
      </c>
      <c r="F8" s="14"/>
      <c r="G8" s="55" t="s">
        <v>133</v>
      </c>
      <c r="H8" s="14"/>
      <c r="I8" s="55" t="s">
        <v>133</v>
      </c>
      <c r="K8" s="121"/>
      <c r="L8" s="14"/>
      <c r="M8" s="55" t="s">
        <v>133</v>
      </c>
      <c r="N8" s="14"/>
      <c r="O8" s="55" t="s">
        <v>133</v>
      </c>
      <c r="P8" s="14"/>
      <c r="Q8" s="55" t="s">
        <v>133</v>
      </c>
    </row>
    <row r="9" spans="1:17" ht="19.5" customHeight="1" x14ac:dyDescent="0.45">
      <c r="A9" s="17" t="s">
        <v>19</v>
      </c>
      <c r="C9" s="11">
        <v>1335006</v>
      </c>
      <c r="E9" s="11">
        <v>738611504517</v>
      </c>
      <c r="G9" s="195">
        <v>-799944232087</v>
      </c>
      <c r="I9" s="11">
        <f t="shared" ref="I9:I25" si="0">E9+G9</f>
        <v>-61332727570</v>
      </c>
      <c r="K9" s="11">
        <v>1335006</v>
      </c>
      <c r="M9" s="11">
        <v>738611504517</v>
      </c>
      <c r="O9" s="195">
        <v>-627818620934</v>
      </c>
      <c r="Q9" s="11">
        <f t="shared" ref="Q9:Q38" si="1">M9+O9</f>
        <v>110792883583</v>
      </c>
    </row>
    <row r="10" spans="1:17" ht="19.5" customHeight="1" x14ac:dyDescent="0.45">
      <c r="A10" s="17" t="s">
        <v>119</v>
      </c>
      <c r="C10" s="11">
        <v>6050000</v>
      </c>
      <c r="E10" s="11">
        <v>150902125000</v>
      </c>
      <c r="G10" s="195">
        <v>-170579762100</v>
      </c>
      <c r="I10" s="11">
        <f t="shared" si="0"/>
        <v>-19677637100</v>
      </c>
      <c r="K10" s="11">
        <v>6050000</v>
      </c>
      <c r="M10" s="11">
        <v>150902125000</v>
      </c>
      <c r="O10" s="195">
        <v>-99940496613</v>
      </c>
      <c r="Q10" s="11">
        <f t="shared" si="1"/>
        <v>50961628387</v>
      </c>
    </row>
    <row r="11" spans="1:17" ht="19.5" customHeight="1" x14ac:dyDescent="0.45">
      <c r="A11" s="1" t="s">
        <v>126</v>
      </c>
      <c r="C11" s="11">
        <v>316424776</v>
      </c>
      <c r="E11" s="11">
        <v>1823902921705</v>
      </c>
      <c r="G11" s="195">
        <v>-1784655570144</v>
      </c>
      <c r="I11" s="11">
        <f t="shared" si="0"/>
        <v>39247351561</v>
      </c>
      <c r="K11" s="11">
        <v>316424776</v>
      </c>
      <c r="M11" s="11">
        <v>1823902921705</v>
      </c>
      <c r="O11" s="195">
        <v>-1371863223608</v>
      </c>
      <c r="Q11" s="11">
        <f t="shared" si="1"/>
        <v>452039698097</v>
      </c>
    </row>
    <row r="12" spans="1:17" ht="19.5" customHeight="1" x14ac:dyDescent="0.45">
      <c r="A12" s="17" t="s">
        <v>111</v>
      </c>
      <c r="C12" s="11">
        <v>4710000</v>
      </c>
      <c r="E12" s="11">
        <v>101610088041</v>
      </c>
      <c r="G12" s="195">
        <v>-118935916770</v>
      </c>
      <c r="I12" s="11">
        <f t="shared" si="0"/>
        <v>-17325828729</v>
      </c>
      <c r="K12" s="11">
        <v>4710000</v>
      </c>
      <c r="M12" s="11">
        <v>101610088041</v>
      </c>
      <c r="O12" s="195">
        <v>-87939477714</v>
      </c>
      <c r="Q12" s="11">
        <f t="shared" si="1"/>
        <v>13670610327</v>
      </c>
    </row>
    <row r="13" spans="1:17" ht="19.5" customHeight="1" x14ac:dyDescent="0.45">
      <c r="A13" s="17" t="s">
        <v>120</v>
      </c>
      <c r="C13" s="11">
        <v>3541990</v>
      </c>
      <c r="E13" s="11">
        <v>65552795496</v>
      </c>
      <c r="G13" s="195">
        <v>-75588910817</v>
      </c>
      <c r="I13" s="11">
        <f t="shared" si="0"/>
        <v>-10036115321</v>
      </c>
      <c r="K13" s="11">
        <v>3541990</v>
      </c>
      <c r="M13" s="11">
        <v>65552795496</v>
      </c>
      <c r="O13" s="195">
        <v>-49999991786</v>
      </c>
      <c r="Q13" s="11">
        <f t="shared" si="1"/>
        <v>15552803710</v>
      </c>
    </row>
    <row r="14" spans="1:17" ht="19.5" customHeight="1" x14ac:dyDescent="0.45">
      <c r="A14" s="1" t="s">
        <v>20</v>
      </c>
      <c r="C14" s="11">
        <v>29774601</v>
      </c>
      <c r="E14" s="11">
        <v>2229493455894</v>
      </c>
      <c r="G14" s="195">
        <v>-1818531990928</v>
      </c>
      <c r="I14" s="11">
        <f t="shared" si="0"/>
        <v>410961464966</v>
      </c>
      <c r="K14" s="11">
        <v>29774601</v>
      </c>
      <c r="M14" s="11">
        <v>2229493455894</v>
      </c>
      <c r="O14" s="195">
        <v>-1004275175012</v>
      </c>
      <c r="Q14" s="11">
        <f t="shared" si="1"/>
        <v>1225218280882</v>
      </c>
    </row>
    <row r="15" spans="1:17" ht="19.5" customHeight="1" x14ac:dyDescent="0.45">
      <c r="A15" s="17" t="s">
        <v>185</v>
      </c>
      <c r="C15" s="11">
        <v>5267000</v>
      </c>
      <c r="E15" s="11">
        <v>573408815720</v>
      </c>
      <c r="G15" s="195">
        <v>-465570144600</v>
      </c>
      <c r="I15" s="11">
        <f t="shared" si="0"/>
        <v>107838671120</v>
      </c>
      <c r="K15" s="11">
        <v>5267000</v>
      </c>
      <c r="M15" s="11">
        <v>573408815720</v>
      </c>
      <c r="O15" s="195">
        <v>-330343677365</v>
      </c>
      <c r="Q15" s="11">
        <f t="shared" si="1"/>
        <v>243065138355</v>
      </c>
    </row>
    <row r="16" spans="1:17" ht="19.5" customHeight="1" x14ac:dyDescent="0.45">
      <c r="A16" s="17" t="s">
        <v>203</v>
      </c>
      <c r="C16" s="11">
        <v>2983000</v>
      </c>
      <c r="E16" s="11">
        <v>456095633672</v>
      </c>
      <c r="G16" s="195">
        <v>-400426912298</v>
      </c>
      <c r="I16" s="11">
        <f t="shared" si="0"/>
        <v>55668721374</v>
      </c>
      <c r="K16" s="11">
        <v>2983000</v>
      </c>
      <c r="M16" s="11">
        <v>456095633672</v>
      </c>
      <c r="O16" s="195">
        <v>-400426912298</v>
      </c>
      <c r="Q16" s="11">
        <f t="shared" si="1"/>
        <v>55668721374</v>
      </c>
    </row>
    <row r="17" spans="1:19" ht="19.5" customHeight="1" x14ac:dyDescent="0.45">
      <c r="A17" s="17" t="s">
        <v>188</v>
      </c>
      <c r="C17" s="11">
        <v>15774000</v>
      </c>
      <c r="E17" s="11">
        <v>415146126120</v>
      </c>
      <c r="G17" s="195">
        <v>-343570837658</v>
      </c>
      <c r="I17" s="11">
        <f t="shared" si="0"/>
        <v>71575288462</v>
      </c>
      <c r="K17" s="11">
        <v>15774000</v>
      </c>
      <c r="M17" s="11">
        <v>415146126120</v>
      </c>
      <c r="O17" s="195">
        <v>-199918474370</v>
      </c>
      <c r="Q17" s="11">
        <f t="shared" si="1"/>
        <v>215227651750</v>
      </c>
    </row>
    <row r="18" spans="1:19" ht="19.5" customHeight="1" x14ac:dyDescent="0.45">
      <c r="A18" s="17" t="s">
        <v>187</v>
      </c>
      <c r="C18" s="11">
        <v>89879</v>
      </c>
      <c r="E18" s="11">
        <v>451006350712</v>
      </c>
      <c r="G18" s="195">
        <v>-405367735898</v>
      </c>
      <c r="I18" s="11">
        <f t="shared" si="0"/>
        <v>45638614814</v>
      </c>
      <c r="K18" s="11">
        <v>89879</v>
      </c>
      <c r="M18" s="11">
        <v>451006350712</v>
      </c>
      <c r="O18" s="195">
        <v>-199998660921</v>
      </c>
      <c r="Q18" s="11">
        <f t="shared" si="1"/>
        <v>251007689791</v>
      </c>
    </row>
    <row r="19" spans="1:19" s="191" customFormat="1" ht="19.5" customHeight="1" x14ac:dyDescent="0.45">
      <c r="A19" s="17" t="s">
        <v>189</v>
      </c>
      <c r="B19" s="193"/>
      <c r="C19" s="11">
        <v>8430000</v>
      </c>
      <c r="D19" s="193"/>
      <c r="E19" s="11">
        <v>280496264559</v>
      </c>
      <c r="F19" s="193"/>
      <c r="G19" s="195">
        <v>-338686254941</v>
      </c>
      <c r="H19" s="193"/>
      <c r="I19" s="11">
        <f>E19+G19</f>
        <v>-58189990382</v>
      </c>
      <c r="J19" s="193"/>
      <c r="K19" s="11">
        <v>0</v>
      </c>
      <c r="L19" s="11"/>
      <c r="M19" s="11">
        <v>0</v>
      </c>
      <c r="N19" s="11"/>
      <c r="O19" s="11">
        <v>0</v>
      </c>
      <c r="P19" s="11"/>
      <c r="Q19" s="11">
        <f t="shared" si="1"/>
        <v>0</v>
      </c>
      <c r="R19" s="193"/>
      <c r="S19" s="192"/>
    </row>
    <row r="20" spans="1:19" ht="19.5" customHeight="1" x14ac:dyDescent="0.45">
      <c r="A20" s="17" t="s">
        <v>199</v>
      </c>
      <c r="C20" s="11">
        <v>990000</v>
      </c>
      <c r="E20" s="11">
        <v>9877230000</v>
      </c>
      <c r="G20" s="195">
        <v>-9877230000</v>
      </c>
      <c r="I20" s="11">
        <f t="shared" si="0"/>
        <v>0</v>
      </c>
      <c r="K20" s="11">
        <v>990000</v>
      </c>
      <c r="M20" s="11">
        <v>9877230000</v>
      </c>
      <c r="O20" s="195">
        <v>-9922225500</v>
      </c>
      <c r="Q20" s="11">
        <f t="shared" si="1"/>
        <v>-44995500</v>
      </c>
    </row>
    <row r="21" spans="1:19" ht="19.5" customHeight="1" x14ac:dyDescent="0.45">
      <c r="A21" s="17" t="s">
        <v>103</v>
      </c>
      <c r="C21" s="11">
        <v>1983800</v>
      </c>
      <c r="E21" s="11">
        <v>1982721308750</v>
      </c>
      <c r="G21" s="195">
        <v>-1940291072742</v>
      </c>
      <c r="I21" s="11">
        <f t="shared" si="0"/>
        <v>42430236008</v>
      </c>
      <c r="K21" s="11">
        <v>1983800</v>
      </c>
      <c r="M21" s="11">
        <v>1982721308750</v>
      </c>
      <c r="O21" s="195">
        <v>-1682750866115</v>
      </c>
      <c r="Q21" s="11">
        <f t="shared" si="1"/>
        <v>299970442635</v>
      </c>
    </row>
    <row r="22" spans="1:19" ht="19.5" customHeight="1" x14ac:dyDescent="0.45">
      <c r="A22" s="17" t="s">
        <v>104</v>
      </c>
      <c r="C22" s="11">
        <v>4302000</v>
      </c>
      <c r="E22" s="11">
        <v>4299660787500</v>
      </c>
      <c r="G22" s="195">
        <v>-4207648046647</v>
      </c>
      <c r="I22" s="11">
        <f t="shared" si="0"/>
        <v>92012740853</v>
      </c>
      <c r="K22" s="11">
        <v>4302000</v>
      </c>
      <c r="M22" s="11">
        <v>4299660787500</v>
      </c>
      <c r="O22" s="195">
        <v>-4045297656881</v>
      </c>
      <c r="Q22" s="11">
        <f t="shared" si="1"/>
        <v>254363130619</v>
      </c>
    </row>
    <row r="23" spans="1:19" ht="19.5" customHeight="1" x14ac:dyDescent="0.45">
      <c r="A23" s="17" t="s">
        <v>105</v>
      </c>
      <c r="C23" s="11">
        <v>646000</v>
      </c>
      <c r="E23" s="11">
        <v>645648737500</v>
      </c>
      <c r="G23" s="195">
        <v>-631831854517</v>
      </c>
      <c r="I23" s="11">
        <f t="shared" si="0"/>
        <v>13816882983</v>
      </c>
      <c r="K23" s="11">
        <v>646000</v>
      </c>
      <c r="M23" s="11">
        <v>645648737500</v>
      </c>
      <c r="O23" s="195">
        <v>-547967062965</v>
      </c>
      <c r="Q23" s="11">
        <f t="shared" si="1"/>
        <v>97681674535</v>
      </c>
    </row>
    <row r="24" spans="1:19" ht="19.5" customHeight="1" x14ac:dyDescent="0.45">
      <c r="A24" s="17" t="s">
        <v>35</v>
      </c>
      <c r="C24" s="11">
        <v>500000</v>
      </c>
      <c r="E24" s="11">
        <v>449755312500</v>
      </c>
      <c r="G24" s="195">
        <v>-499728125000</v>
      </c>
      <c r="I24" s="11">
        <f t="shared" si="0"/>
        <v>-49972812500</v>
      </c>
      <c r="K24" s="11">
        <v>500000</v>
      </c>
      <c r="M24" s="11">
        <v>449755312500</v>
      </c>
      <c r="O24" s="195">
        <v>-499909375000</v>
      </c>
      <c r="Q24" s="11">
        <f t="shared" si="1"/>
        <v>-50154062500</v>
      </c>
    </row>
    <row r="25" spans="1:19" ht="19.5" customHeight="1" x14ac:dyDescent="0.45">
      <c r="A25" s="17" t="s">
        <v>31</v>
      </c>
      <c r="C25" s="11">
        <v>526865</v>
      </c>
      <c r="E25" s="11">
        <v>493450409484</v>
      </c>
      <c r="G25" s="195">
        <v>-500249591298</v>
      </c>
      <c r="I25" s="11">
        <f t="shared" si="0"/>
        <v>-6799181814</v>
      </c>
      <c r="K25" s="11">
        <v>526865</v>
      </c>
      <c r="M25" s="11">
        <v>493450409484</v>
      </c>
      <c r="O25" s="195">
        <v>-488530253759</v>
      </c>
      <c r="Q25" s="11">
        <f t="shared" si="1"/>
        <v>4920155725</v>
      </c>
    </row>
    <row r="26" spans="1:19" ht="19.5" customHeight="1" x14ac:dyDescent="0.45">
      <c r="A26" s="17" t="s">
        <v>91</v>
      </c>
      <c r="C26" s="11">
        <v>1500000</v>
      </c>
      <c r="E26" s="11">
        <v>1349265937500</v>
      </c>
      <c r="G26" s="195">
        <v>-1424225156250</v>
      </c>
      <c r="I26" s="11">
        <v>-74959218750</v>
      </c>
      <c r="K26" s="11">
        <v>1500000</v>
      </c>
      <c r="M26" s="11">
        <v>1349265937500</v>
      </c>
      <c r="O26" s="195">
        <v>-1499728125000</v>
      </c>
      <c r="Q26" s="11">
        <f t="shared" si="1"/>
        <v>-150462187500</v>
      </c>
    </row>
    <row r="27" spans="1:19" ht="19.5" customHeight="1" x14ac:dyDescent="0.45">
      <c r="A27" s="17" t="s">
        <v>94</v>
      </c>
      <c r="C27" s="11">
        <v>1499971</v>
      </c>
      <c r="E27" s="11">
        <v>1349239851691</v>
      </c>
      <c r="G27" s="195">
        <v>-1424197621230</v>
      </c>
      <c r="I27" s="11">
        <v>-74957769539</v>
      </c>
      <c r="K27" s="11">
        <v>1499971</v>
      </c>
      <c r="M27" s="11">
        <v>1349239851691</v>
      </c>
      <c r="O27" s="195">
        <v>-1499699130256</v>
      </c>
      <c r="Q27" s="11">
        <f t="shared" si="1"/>
        <v>-150459278565</v>
      </c>
    </row>
    <row r="28" spans="1:19" ht="19.5" customHeight="1" x14ac:dyDescent="0.45">
      <c r="A28" s="17" t="s">
        <v>96</v>
      </c>
      <c r="C28" s="11">
        <v>3528000</v>
      </c>
      <c r="E28" s="11">
        <v>3490820833500</v>
      </c>
      <c r="G28" s="195">
        <v>-3322309391446</v>
      </c>
      <c r="I28" s="11">
        <v>168511442054</v>
      </c>
      <c r="K28" s="11">
        <v>3528000</v>
      </c>
      <c r="M28" s="11">
        <v>3490820833500</v>
      </c>
      <c r="O28" s="195">
        <v>-3263591582792</v>
      </c>
      <c r="Q28" s="11">
        <f t="shared" si="1"/>
        <v>227229250708</v>
      </c>
    </row>
    <row r="29" spans="1:19" ht="19.5" customHeight="1" x14ac:dyDescent="0.45">
      <c r="A29" s="17" t="s">
        <v>114</v>
      </c>
      <c r="C29" s="11">
        <v>2650000</v>
      </c>
      <c r="E29" s="11">
        <v>1970837823910</v>
      </c>
      <c r="G29" s="195">
        <v>-2237502696000</v>
      </c>
      <c r="I29" s="11">
        <v>-266664872090</v>
      </c>
      <c r="K29" s="11">
        <v>2650000</v>
      </c>
      <c r="M29" s="11">
        <v>1970837823910</v>
      </c>
      <c r="O29" s="195">
        <v>-2040130159375</v>
      </c>
      <c r="Q29" s="11">
        <f t="shared" si="1"/>
        <v>-69292335465</v>
      </c>
    </row>
    <row r="30" spans="1:19" ht="19.5" customHeight="1" x14ac:dyDescent="0.45">
      <c r="A30" s="17" t="s">
        <v>122</v>
      </c>
      <c r="C30" s="11">
        <v>2700000</v>
      </c>
      <c r="E30" s="11">
        <v>2496141984375</v>
      </c>
      <c r="G30" s="195">
        <v>-2479869837168</v>
      </c>
      <c r="I30" s="11">
        <v>16272147207</v>
      </c>
      <c r="K30" s="11">
        <v>2700000</v>
      </c>
      <c r="M30" s="11">
        <v>2496141984375</v>
      </c>
      <c r="O30" s="195">
        <v>-2445126000000</v>
      </c>
      <c r="Q30" s="11">
        <f t="shared" si="1"/>
        <v>51015984375</v>
      </c>
    </row>
    <row r="31" spans="1:19" ht="19.5" customHeight="1" x14ac:dyDescent="0.45">
      <c r="A31" s="17" t="s">
        <v>121</v>
      </c>
      <c r="C31" s="11">
        <v>500000</v>
      </c>
      <c r="E31" s="11">
        <v>449755312500</v>
      </c>
      <c r="G31" s="195">
        <v>-499728125000</v>
      </c>
      <c r="I31" s="11">
        <v>-49972812500</v>
      </c>
      <c r="K31" s="11">
        <v>500000</v>
      </c>
      <c r="M31" s="11">
        <v>449755312500</v>
      </c>
      <c r="O31" s="195">
        <v>-500000000000</v>
      </c>
      <c r="Q31" s="11">
        <f t="shared" si="1"/>
        <v>-50244687500</v>
      </c>
    </row>
    <row r="32" spans="1:19" ht="19.5" customHeight="1" x14ac:dyDescent="0.45">
      <c r="A32" s="17" t="s">
        <v>127</v>
      </c>
      <c r="C32" s="11">
        <v>2000000</v>
      </c>
      <c r="E32" s="11">
        <v>1799021250000</v>
      </c>
      <c r="G32" s="195">
        <v>-1898966875000</v>
      </c>
      <c r="I32" s="11">
        <v>-99945625000</v>
      </c>
      <c r="K32" s="11">
        <v>2000000</v>
      </c>
      <c r="M32" s="11">
        <v>1799021250000</v>
      </c>
      <c r="O32" s="195">
        <v>-2000000000000</v>
      </c>
      <c r="Q32" s="11">
        <f t="shared" si="1"/>
        <v>-200978750000</v>
      </c>
    </row>
    <row r="33" spans="1:19" ht="19.5" customHeight="1" x14ac:dyDescent="0.45">
      <c r="A33" s="17" t="s">
        <v>169</v>
      </c>
      <c r="C33" s="11">
        <v>3200000</v>
      </c>
      <c r="E33" s="11">
        <v>2728115780000</v>
      </c>
      <c r="G33" s="195">
        <v>-2942399200000</v>
      </c>
      <c r="I33" s="11">
        <v>-214283420000</v>
      </c>
      <c r="K33" s="11">
        <v>3200000</v>
      </c>
      <c r="M33" s="11">
        <v>2728115780000</v>
      </c>
      <c r="O33" s="195">
        <v>-2956241802034</v>
      </c>
      <c r="Q33" s="11">
        <f t="shared" si="1"/>
        <v>-228126022034</v>
      </c>
    </row>
    <row r="34" spans="1:19" ht="19.5" customHeight="1" x14ac:dyDescent="0.45">
      <c r="A34" s="17" t="s">
        <v>179</v>
      </c>
      <c r="C34" s="11">
        <v>4744704</v>
      </c>
      <c r="E34" s="11">
        <v>4039530965403</v>
      </c>
      <c r="G34" s="195">
        <v>-4125647938464</v>
      </c>
      <c r="I34" s="11">
        <v>-86116973061</v>
      </c>
      <c r="K34" s="11">
        <v>4744704</v>
      </c>
      <c r="M34" s="11">
        <v>4039530965403</v>
      </c>
      <c r="O34" s="195">
        <v>-4374996664320</v>
      </c>
      <c r="Q34" s="11">
        <f t="shared" si="1"/>
        <v>-335465698917</v>
      </c>
    </row>
    <row r="35" spans="1:19" ht="19.5" customHeight="1" x14ac:dyDescent="0.45">
      <c r="A35" s="17" t="s">
        <v>178</v>
      </c>
      <c r="C35" s="11">
        <v>3253232</v>
      </c>
      <c r="E35" s="11">
        <v>2564887367848</v>
      </c>
      <c r="G35" s="195">
        <v>-3040117956518</v>
      </c>
      <c r="I35" s="11">
        <v>-475230588670</v>
      </c>
      <c r="K35" s="11">
        <v>3253232</v>
      </c>
      <c r="M35" s="11">
        <v>2564887367848</v>
      </c>
      <c r="O35" s="195">
        <v>-3000000421120</v>
      </c>
      <c r="Q35" s="11">
        <f t="shared" si="1"/>
        <v>-435113053272</v>
      </c>
    </row>
    <row r="36" spans="1:19" ht="19.5" customHeight="1" x14ac:dyDescent="0.45">
      <c r="A36" s="17" t="s">
        <v>207</v>
      </c>
      <c r="C36" s="11">
        <v>2503046</v>
      </c>
      <c r="E36" s="11">
        <v>1937304839790</v>
      </c>
      <c r="G36" s="195">
        <v>-2280274906000</v>
      </c>
      <c r="I36" s="11">
        <v>-342970066210</v>
      </c>
      <c r="K36" s="11">
        <v>2503046</v>
      </c>
      <c r="M36" s="11">
        <v>1937304839790</v>
      </c>
      <c r="O36" s="195">
        <v>-2280274906000</v>
      </c>
      <c r="Q36" s="11">
        <f t="shared" si="1"/>
        <v>-342970066210</v>
      </c>
    </row>
    <row r="37" spans="1:19" ht="19.5" customHeight="1" x14ac:dyDescent="0.45">
      <c r="A37" s="17" t="s">
        <v>206</v>
      </c>
      <c r="C37" s="11">
        <v>4197560</v>
      </c>
      <c r="E37" s="11">
        <v>9080185038611</v>
      </c>
      <c r="G37" s="195">
        <v>-9999973114800</v>
      </c>
      <c r="I37" s="11">
        <v>-919788076189</v>
      </c>
      <c r="K37" s="11">
        <v>4197560</v>
      </c>
      <c r="M37" s="11">
        <v>9080185038611</v>
      </c>
      <c r="O37" s="195">
        <v>-9999973114800</v>
      </c>
      <c r="Q37" s="11">
        <f t="shared" si="1"/>
        <v>-919788076189</v>
      </c>
      <c r="S37" s="11"/>
    </row>
    <row r="38" spans="1:19" ht="19.5" customHeight="1" x14ac:dyDescent="0.45">
      <c r="A38" s="17" t="s">
        <v>205</v>
      </c>
      <c r="C38" s="11">
        <v>5000000</v>
      </c>
      <c r="E38" s="11">
        <v>4497553125000</v>
      </c>
      <c r="G38" s="195">
        <v>-5000000000000</v>
      </c>
      <c r="I38" s="11">
        <v>-502446875000</v>
      </c>
      <c r="K38" s="11">
        <v>5000000</v>
      </c>
      <c r="M38" s="11">
        <v>4497553125000</v>
      </c>
      <c r="O38" s="195">
        <v>-5000000000000</v>
      </c>
      <c r="Q38" s="11">
        <f t="shared" si="1"/>
        <v>-502446875000</v>
      </c>
    </row>
    <row r="39" spans="1:19" ht="19.5" customHeight="1" x14ac:dyDescent="0.45">
      <c r="A39" s="1" t="s">
        <v>204</v>
      </c>
      <c r="C39" s="11">
        <v>5000000</v>
      </c>
      <c r="E39" s="11">
        <v>4997281250000</v>
      </c>
      <c r="G39" s="195">
        <v>-5002343750000</v>
      </c>
      <c r="I39" s="11">
        <v>-5062500000</v>
      </c>
      <c r="K39" s="11">
        <v>5000000</v>
      </c>
      <c r="M39" s="11">
        <v>4997281250000</v>
      </c>
      <c r="O39" s="195">
        <v>-5002343750000</v>
      </c>
      <c r="Q39" s="11">
        <f t="shared" ref="Q39" si="2">M39+O39</f>
        <v>-5062500000</v>
      </c>
    </row>
    <row r="40" spans="1:19" ht="19.5" customHeight="1" x14ac:dyDescent="0.45">
      <c r="A40" s="100" t="s">
        <v>156</v>
      </c>
      <c r="E40" s="36">
        <f>SUM(E9:E39)</f>
        <v>57917281227298</v>
      </c>
      <c r="G40" s="36">
        <f>SUM(G9:G39)</f>
        <v>-60189040756321</v>
      </c>
      <c r="I40" s="36">
        <f>SUM(I9:I39)</f>
        <v>-2271759529023</v>
      </c>
      <c r="M40" s="36">
        <f>SUM(M9:M39)</f>
        <v>57636784962739</v>
      </c>
      <c r="O40" s="36">
        <f>SUM(O9:O39)</f>
        <v>-57509007806538</v>
      </c>
      <c r="Q40" s="36">
        <f>SUM(Q9:Q39)</f>
        <v>127777156201</v>
      </c>
    </row>
    <row r="42" spans="1:19" ht="19.5" customHeight="1" x14ac:dyDescent="0.45">
      <c r="I42" s="195"/>
    </row>
    <row r="44" spans="1:19" ht="19.5" customHeight="1" x14ac:dyDescent="0.45">
      <c r="E44" s="195"/>
    </row>
  </sheetData>
  <sortState xmlns:xlrd2="http://schemas.microsoft.com/office/spreadsheetml/2017/richdata2" ref="A9:Q39">
    <sortCondition descending="1" ref="Q9:Q39"/>
  </sortState>
  <mergeCells count="7">
    <mergeCell ref="A1:Q1"/>
    <mergeCell ref="A2:Q2"/>
    <mergeCell ref="A3:Q3"/>
    <mergeCell ref="A5:Q5"/>
    <mergeCell ref="A6:A7"/>
    <mergeCell ref="C6:I6"/>
    <mergeCell ref="K6:Q6"/>
  </mergeCells>
  <phoneticPr fontId="11" type="noConversion"/>
  <pageMargins left="0.39" right="0.39" top="0.39" bottom="0.39" header="0" footer="0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Y33"/>
  <sheetViews>
    <sheetView rightToLeft="1" view="pageBreakPreview" zoomScale="91" zoomScaleNormal="100" zoomScaleSheetLayoutView="91" workbookViewId="0">
      <selection sqref="A1:Y1"/>
    </sheetView>
  </sheetViews>
  <sheetFormatPr defaultRowHeight="18.75" x14ac:dyDescent="0.45"/>
  <cols>
    <col min="1" max="1" width="30.85546875" style="18" bestFit="1" customWidth="1"/>
    <col min="2" max="2" width="0.85546875" style="18" customWidth="1"/>
    <col min="3" max="3" width="15.5703125" style="11" customWidth="1"/>
    <col min="4" max="4" width="0.85546875" style="11" customWidth="1"/>
    <col min="5" max="5" width="19.7109375" style="11" customWidth="1"/>
    <col min="6" max="6" width="0.85546875" style="11" customWidth="1"/>
    <col min="7" max="7" width="21" style="11" customWidth="1"/>
    <col min="8" max="8" width="0.85546875" style="11" customWidth="1"/>
    <col min="9" max="9" width="14" style="11" bestFit="1" customWidth="1"/>
    <col min="10" max="10" width="0.85546875" style="11" customWidth="1"/>
    <col min="11" max="11" width="21.140625" style="11" bestFit="1" customWidth="1"/>
    <col min="12" max="12" width="0.85546875" style="11" customWidth="1"/>
    <col min="13" max="13" width="16.28515625" style="11" bestFit="1" customWidth="1"/>
    <col min="14" max="14" width="0.85546875" style="11" customWidth="1"/>
    <col min="15" max="15" width="20.140625" style="11" customWidth="1"/>
    <col min="16" max="16" width="0.85546875" style="11" customWidth="1"/>
    <col min="17" max="17" width="16.28515625" style="11" bestFit="1" customWidth="1"/>
    <col min="18" max="18" width="0.85546875" style="11" customWidth="1"/>
    <col min="19" max="19" width="13.7109375" style="11" customWidth="1"/>
    <col min="20" max="20" width="0.85546875" style="11" customWidth="1"/>
    <col min="21" max="21" width="22.85546875" style="11" bestFit="1" customWidth="1"/>
    <col min="22" max="22" width="0.85546875" style="11" customWidth="1"/>
    <col min="23" max="23" width="24.28515625" style="11" bestFit="1" customWidth="1"/>
    <col min="24" max="24" width="0.85546875" style="11" customWidth="1"/>
    <col min="25" max="25" width="11.42578125" style="129" customWidth="1"/>
    <col min="26" max="26" width="2.5703125" style="18" customWidth="1"/>
    <col min="27" max="16384" width="9.140625" style="18"/>
  </cols>
  <sheetData>
    <row r="1" spans="1:25" ht="21" x14ac:dyDescent="0.4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</row>
    <row r="2" spans="1:25" ht="21" x14ac:dyDescent="0.45">
      <c r="A2" s="196" t="s">
        <v>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</row>
    <row r="3" spans="1:25" ht="21" x14ac:dyDescent="0.45">
      <c r="A3" s="196" t="s">
        <v>200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</row>
    <row r="5" spans="1:25" ht="21" x14ac:dyDescent="0.45">
      <c r="A5" s="208" t="s">
        <v>149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</row>
    <row r="6" spans="1:25" ht="21" x14ac:dyDescent="0.45">
      <c r="A6" s="123"/>
      <c r="B6" s="4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91"/>
    </row>
    <row r="7" spans="1:25" ht="21" x14ac:dyDescent="0.45">
      <c r="C7" s="197" t="s">
        <v>198</v>
      </c>
      <c r="D7" s="197"/>
      <c r="E7" s="197"/>
      <c r="F7" s="197"/>
      <c r="G7" s="197"/>
      <c r="I7" s="197" t="s">
        <v>2</v>
      </c>
      <c r="J7" s="197"/>
      <c r="K7" s="197"/>
      <c r="L7" s="197"/>
      <c r="M7" s="197"/>
      <c r="N7" s="197"/>
      <c r="O7" s="197"/>
      <c r="Q7" s="197" t="s">
        <v>201</v>
      </c>
      <c r="R7" s="197"/>
      <c r="S7" s="197"/>
      <c r="T7" s="197"/>
      <c r="U7" s="197"/>
      <c r="V7" s="197"/>
      <c r="W7" s="197"/>
      <c r="X7" s="197"/>
      <c r="Y7" s="197"/>
    </row>
    <row r="8" spans="1:25" ht="21" x14ac:dyDescent="0.45">
      <c r="A8" s="206" t="s">
        <v>16</v>
      </c>
      <c r="C8" s="207" t="s">
        <v>17</v>
      </c>
      <c r="D8" s="70"/>
      <c r="E8" s="207" t="s">
        <v>7</v>
      </c>
      <c r="F8" s="70"/>
      <c r="G8" s="207" t="s">
        <v>8</v>
      </c>
      <c r="I8" s="209" t="s">
        <v>3</v>
      </c>
      <c r="J8" s="209"/>
      <c r="K8" s="209"/>
      <c r="L8" s="70"/>
      <c r="M8" s="209" t="s">
        <v>4</v>
      </c>
      <c r="N8" s="209"/>
      <c r="O8" s="209"/>
      <c r="Q8" s="207" t="s">
        <v>6</v>
      </c>
      <c r="R8" s="70"/>
      <c r="S8" s="210" t="s">
        <v>18</v>
      </c>
      <c r="T8" s="70"/>
      <c r="U8" s="207" t="s">
        <v>7</v>
      </c>
      <c r="V8" s="70"/>
      <c r="W8" s="207" t="s">
        <v>8</v>
      </c>
      <c r="X8" s="70"/>
      <c r="Y8" s="203" t="s">
        <v>132</v>
      </c>
    </row>
    <row r="9" spans="1:25" ht="21" x14ac:dyDescent="0.45">
      <c r="A9" s="197"/>
      <c r="C9" s="197"/>
      <c r="E9" s="197"/>
      <c r="G9" s="197"/>
      <c r="I9" s="119" t="s">
        <v>6</v>
      </c>
      <c r="J9" s="70"/>
      <c r="K9" s="119" t="s">
        <v>7</v>
      </c>
      <c r="M9" s="119" t="s">
        <v>6</v>
      </c>
      <c r="N9" s="70"/>
      <c r="O9" s="119" t="s">
        <v>154</v>
      </c>
      <c r="Q9" s="197"/>
      <c r="S9" s="211"/>
      <c r="U9" s="197"/>
      <c r="W9" s="197"/>
      <c r="Y9" s="204"/>
    </row>
    <row r="10" spans="1:25" ht="21" x14ac:dyDescent="0.45">
      <c r="A10" s="118"/>
      <c r="C10" s="118"/>
      <c r="E10" s="49" t="s">
        <v>133</v>
      </c>
      <c r="G10" s="49" t="s">
        <v>133</v>
      </c>
      <c r="I10" s="118"/>
      <c r="J10" s="14"/>
      <c r="K10" s="49" t="s">
        <v>133</v>
      </c>
      <c r="M10" s="118"/>
      <c r="N10" s="14"/>
      <c r="O10" s="49" t="s">
        <v>133</v>
      </c>
      <c r="Q10" s="118"/>
      <c r="S10" s="49" t="s">
        <v>133</v>
      </c>
      <c r="U10" s="49" t="s">
        <v>133</v>
      </c>
      <c r="W10" s="49" t="s">
        <v>133</v>
      </c>
      <c r="Y10" s="92"/>
    </row>
    <row r="11" spans="1:25" s="127" customFormat="1" x14ac:dyDescent="0.45">
      <c r="A11" s="11" t="s">
        <v>20</v>
      </c>
      <c r="B11" s="18"/>
      <c r="C11" s="128">
        <v>29774601</v>
      </c>
      <c r="D11" s="128"/>
      <c r="E11" s="128">
        <v>889382236750</v>
      </c>
      <c r="F11" s="128"/>
      <c r="G11" s="128">
        <v>1818531990928.6201</v>
      </c>
      <c r="H11" s="11"/>
      <c r="I11" s="49">
        <v>0</v>
      </c>
      <c r="J11" s="49"/>
      <c r="K11" s="49">
        <v>0</v>
      </c>
      <c r="L11" s="11"/>
      <c r="M11" s="11">
        <v>0</v>
      </c>
      <c r="N11" s="11"/>
      <c r="O11" s="11">
        <v>0</v>
      </c>
      <c r="P11" s="11"/>
      <c r="Q11" s="49">
        <v>29774601</v>
      </c>
      <c r="R11" s="33"/>
      <c r="S11" s="49">
        <v>74969</v>
      </c>
      <c r="T11" s="33"/>
      <c r="U11" s="49">
        <v>889382236750</v>
      </c>
      <c r="V11" s="33"/>
      <c r="W11" s="49">
        <v>2229493455894.1602</v>
      </c>
      <c r="X11" s="33"/>
      <c r="Y11" s="126">
        <f>W11/سهام!$AA$1</f>
        <v>1.5580939279377015E-2</v>
      </c>
    </row>
    <row r="12" spans="1:25" x14ac:dyDescent="0.45">
      <c r="A12" s="11" t="s">
        <v>19</v>
      </c>
      <c r="C12" s="128">
        <v>901488</v>
      </c>
      <c r="D12" s="128"/>
      <c r="E12" s="128">
        <v>359199403395</v>
      </c>
      <c r="F12" s="125"/>
      <c r="G12" s="128">
        <v>550270832719</v>
      </c>
      <c r="I12" s="49">
        <v>433518</v>
      </c>
      <c r="J12" s="49"/>
      <c r="K12" s="49">
        <v>249673399366</v>
      </c>
      <c r="M12" s="11">
        <v>0</v>
      </c>
      <c r="O12" s="11">
        <v>0</v>
      </c>
      <c r="Q12" s="49">
        <v>1335006</v>
      </c>
      <c r="R12" s="33"/>
      <c r="S12" s="49">
        <v>554540</v>
      </c>
      <c r="T12" s="33"/>
      <c r="U12" s="49">
        <v>608872802761</v>
      </c>
      <c r="V12" s="33"/>
      <c r="W12" s="49">
        <v>738611504517.34802</v>
      </c>
      <c r="X12" s="33"/>
      <c r="Y12" s="126">
        <f>W12/سهام!$AA$1</f>
        <v>5.1618276665084898E-3</v>
      </c>
    </row>
    <row r="13" spans="1:25" x14ac:dyDescent="0.45">
      <c r="A13" s="11" t="s">
        <v>185</v>
      </c>
      <c r="C13" s="125">
        <v>5267000</v>
      </c>
      <c r="D13" s="125"/>
      <c r="E13" s="125">
        <v>330343677365</v>
      </c>
      <c r="F13" s="125"/>
      <c r="G13" s="125">
        <v>465570144600</v>
      </c>
      <c r="I13" s="49">
        <v>0</v>
      </c>
      <c r="J13" s="49"/>
      <c r="K13" s="49">
        <v>0</v>
      </c>
      <c r="M13" s="11">
        <v>0</v>
      </c>
      <c r="N13" s="33"/>
      <c r="O13" s="11">
        <v>0</v>
      </c>
      <c r="Q13" s="49">
        <v>5267000</v>
      </c>
      <c r="R13" s="33"/>
      <c r="S13" s="49">
        <v>108999</v>
      </c>
      <c r="T13" s="33"/>
      <c r="U13" s="49">
        <v>330343677365</v>
      </c>
      <c r="V13" s="33"/>
      <c r="W13" s="49">
        <v>573408815720.40002</v>
      </c>
      <c r="X13" s="33"/>
      <c r="Y13" s="126">
        <f>W13/سهام!$AA$1</f>
        <v>4.0072994681277811E-3</v>
      </c>
    </row>
    <row r="14" spans="1:25" x14ac:dyDescent="0.45">
      <c r="A14" s="11" t="s">
        <v>203</v>
      </c>
      <c r="C14" s="128">
        <v>0</v>
      </c>
      <c r="D14" s="128"/>
      <c r="E14" s="128">
        <v>0</v>
      </c>
      <c r="F14" s="125"/>
      <c r="G14" s="128">
        <v>0</v>
      </c>
      <c r="I14" s="49">
        <v>2983000</v>
      </c>
      <c r="J14" s="49"/>
      <c r="K14" s="49">
        <v>400426912298</v>
      </c>
      <c r="M14" s="11">
        <v>0</v>
      </c>
      <c r="O14" s="11">
        <v>0</v>
      </c>
      <c r="Q14" s="49">
        <v>2983000</v>
      </c>
      <c r="R14" s="33"/>
      <c r="S14" s="49">
        <v>153082</v>
      </c>
      <c r="T14" s="33"/>
      <c r="U14" s="49">
        <v>400426912298</v>
      </c>
      <c r="V14" s="33"/>
      <c r="W14" s="49">
        <v>456095633672.79999</v>
      </c>
      <c r="X14" s="33"/>
      <c r="Y14" s="126">
        <f>W14/سهام!$AA$1</f>
        <v>3.1874497568304318E-3</v>
      </c>
    </row>
    <row r="15" spans="1:25" x14ac:dyDescent="0.45">
      <c r="A15" s="11" t="s">
        <v>188</v>
      </c>
      <c r="C15" s="128">
        <v>15774000</v>
      </c>
      <c r="D15" s="128"/>
      <c r="E15" s="128">
        <v>199918474370</v>
      </c>
      <c r="F15" s="125"/>
      <c r="G15" s="128">
        <v>343570837658.40002</v>
      </c>
      <c r="I15" s="49">
        <v>0</v>
      </c>
      <c r="J15" s="49"/>
      <c r="K15" s="49">
        <v>0</v>
      </c>
      <c r="M15" s="11">
        <v>0</v>
      </c>
      <c r="O15" s="11">
        <v>0</v>
      </c>
      <c r="Q15" s="49">
        <v>15774000</v>
      </c>
      <c r="R15" s="33"/>
      <c r="S15" s="49">
        <v>26350</v>
      </c>
      <c r="T15" s="33"/>
      <c r="U15" s="49">
        <v>199918474370</v>
      </c>
      <c r="V15" s="33"/>
      <c r="W15" s="49">
        <v>415146126120</v>
      </c>
      <c r="X15" s="33"/>
      <c r="Y15" s="126">
        <f>W15/سهام!$AA$1</f>
        <v>2.9012718409393628E-3</v>
      </c>
    </row>
    <row r="16" spans="1:25" x14ac:dyDescent="0.45">
      <c r="A16" s="11" t="s">
        <v>119</v>
      </c>
      <c r="C16" s="125">
        <v>6050000</v>
      </c>
      <c r="D16" s="125"/>
      <c r="E16" s="125">
        <v>99940496613</v>
      </c>
      <c r="F16" s="125"/>
      <c r="G16" s="125">
        <v>170579762100</v>
      </c>
      <c r="I16" s="49">
        <v>0</v>
      </c>
      <c r="J16" s="49"/>
      <c r="K16" s="49">
        <v>0</v>
      </c>
      <c r="M16" s="11">
        <v>0</v>
      </c>
      <c r="N16" s="33"/>
      <c r="O16" s="11">
        <v>0</v>
      </c>
      <c r="Q16" s="49">
        <v>6050000</v>
      </c>
      <c r="R16" s="33"/>
      <c r="S16" s="49">
        <v>25000</v>
      </c>
      <c r="T16" s="33"/>
      <c r="U16" s="49">
        <v>99940496613</v>
      </c>
      <c r="V16" s="33"/>
      <c r="W16" s="49">
        <v>150902125000</v>
      </c>
      <c r="X16" s="33"/>
      <c r="Y16" s="126">
        <f>W16/سهام!$AA$1</f>
        <v>1.0545879112307103E-3</v>
      </c>
    </row>
    <row r="17" spans="1:25" x14ac:dyDescent="0.45">
      <c r="A17" s="11" t="s">
        <v>111</v>
      </c>
      <c r="C17" s="128">
        <v>4710000</v>
      </c>
      <c r="D17" s="128"/>
      <c r="E17" s="128">
        <v>96184113372</v>
      </c>
      <c r="F17" s="128"/>
      <c r="G17" s="128">
        <v>118935916770</v>
      </c>
      <c r="I17" s="49">
        <v>0</v>
      </c>
      <c r="J17" s="49"/>
      <c r="K17" s="49">
        <v>0</v>
      </c>
      <c r="M17" s="11">
        <v>0</v>
      </c>
      <c r="O17" s="11">
        <v>0</v>
      </c>
      <c r="Q17" s="49">
        <v>4710000</v>
      </c>
      <c r="R17" s="33"/>
      <c r="S17" s="49">
        <v>21623</v>
      </c>
      <c r="T17" s="33"/>
      <c r="U17" s="49">
        <v>96184113372</v>
      </c>
      <c r="V17" s="33"/>
      <c r="W17" s="49">
        <v>101610088041</v>
      </c>
      <c r="X17" s="33"/>
      <c r="Y17" s="126">
        <f>W17/سهام!$AA$1</f>
        <v>7.1010776360589203E-4</v>
      </c>
    </row>
    <row r="18" spans="1:25" x14ac:dyDescent="0.45">
      <c r="A18" s="11" t="s">
        <v>120</v>
      </c>
      <c r="B18" s="127"/>
      <c r="C18" s="128">
        <v>3541990</v>
      </c>
      <c r="D18" s="128"/>
      <c r="E18" s="128">
        <v>49999991786</v>
      </c>
      <c r="F18" s="128"/>
      <c r="G18" s="128">
        <v>75588910817.970001</v>
      </c>
      <c r="H18" s="14"/>
      <c r="I18" s="49">
        <v>0</v>
      </c>
      <c r="J18" s="49"/>
      <c r="K18" s="49">
        <v>0</v>
      </c>
      <c r="L18" s="14"/>
      <c r="M18" s="49">
        <v>0</v>
      </c>
      <c r="N18" s="49"/>
      <c r="O18" s="14">
        <v>0</v>
      </c>
      <c r="P18" s="14"/>
      <c r="Q18" s="49">
        <v>3541990</v>
      </c>
      <c r="R18" s="49"/>
      <c r="S18" s="49">
        <v>18550</v>
      </c>
      <c r="T18" s="49"/>
      <c r="U18" s="49">
        <v>49999991786</v>
      </c>
      <c r="V18" s="49"/>
      <c r="W18" s="49">
        <v>65552795494</v>
      </c>
      <c r="X18" s="49"/>
      <c r="Y18" s="126">
        <f>W18/سهام!$AA$1</f>
        <v>4.5811936495494273E-4</v>
      </c>
    </row>
    <row r="19" spans="1:25" x14ac:dyDescent="0.45">
      <c r="A19" s="11" t="s">
        <v>199</v>
      </c>
      <c r="C19" s="125">
        <v>990000</v>
      </c>
      <c r="D19" s="125"/>
      <c r="E19" s="125">
        <v>9922225500</v>
      </c>
      <c r="F19" s="125"/>
      <c r="G19" s="125">
        <v>9877230000</v>
      </c>
      <c r="I19" s="49">
        <v>0</v>
      </c>
      <c r="J19" s="49"/>
      <c r="K19" s="49">
        <v>0</v>
      </c>
      <c r="M19" s="11">
        <v>0</v>
      </c>
      <c r="N19" s="33"/>
      <c r="O19" s="11">
        <v>0</v>
      </c>
      <c r="Q19" s="49">
        <v>990000</v>
      </c>
      <c r="R19" s="33"/>
      <c r="S19" s="49">
        <v>10000</v>
      </c>
      <c r="T19" s="33"/>
      <c r="U19" s="49">
        <v>9922225500</v>
      </c>
      <c r="V19" s="33"/>
      <c r="W19" s="49">
        <v>9877230000</v>
      </c>
      <c r="X19" s="33"/>
      <c r="Y19" s="126">
        <f>W19/سهام!$AA$1</f>
        <v>6.9027572371464679E-5</v>
      </c>
    </row>
    <row r="20" spans="1:25" x14ac:dyDescent="0.45">
      <c r="A20" s="11" t="s">
        <v>189</v>
      </c>
      <c r="C20" s="128">
        <v>8430000</v>
      </c>
      <c r="D20" s="128"/>
      <c r="E20" s="128">
        <v>200140470622</v>
      </c>
      <c r="F20" s="125"/>
      <c r="G20" s="128">
        <v>258330461004</v>
      </c>
      <c r="I20" s="49">
        <v>0</v>
      </c>
      <c r="J20" s="49"/>
      <c r="K20" s="49">
        <v>0</v>
      </c>
      <c r="M20" s="11">
        <v>-8430000</v>
      </c>
      <c r="O20" s="11">
        <v>-280496264559</v>
      </c>
      <c r="Q20" s="49">
        <v>0</v>
      </c>
      <c r="R20" s="33"/>
      <c r="S20" s="49">
        <v>0</v>
      </c>
      <c r="T20" s="33"/>
      <c r="U20" s="49">
        <v>0</v>
      </c>
      <c r="V20" s="33"/>
      <c r="W20" s="49">
        <v>0</v>
      </c>
      <c r="X20" s="33"/>
      <c r="Y20" s="126">
        <f>W20/سهام!$AA$1</f>
        <v>0</v>
      </c>
    </row>
    <row r="21" spans="1:25" ht="21" x14ac:dyDescent="0.45">
      <c r="A21" s="122" t="s">
        <v>156</v>
      </c>
      <c r="C21" s="14"/>
      <c r="D21" s="14"/>
      <c r="E21" s="81">
        <f>SUM(E11:E20)</f>
        <v>2235031089773</v>
      </c>
      <c r="G21" s="81">
        <f>SUM(G11:G20)</f>
        <v>3811256086597.9902</v>
      </c>
      <c r="I21" s="14"/>
      <c r="K21" s="81">
        <f>SUM(K11:K20)</f>
        <v>650100311664</v>
      </c>
      <c r="M21" s="14"/>
      <c r="O21" s="81">
        <f>SUM(O11:O20)</f>
        <v>-280496264559</v>
      </c>
      <c r="Q21" s="49"/>
      <c r="R21" s="33"/>
      <c r="S21" s="49"/>
      <c r="T21" s="33"/>
      <c r="U21" s="81">
        <f>SUM(U11:U20)</f>
        <v>2684990930815</v>
      </c>
      <c r="V21" s="33"/>
      <c r="W21" s="81">
        <f>SUM(W11:W20)</f>
        <v>4740697774459.708</v>
      </c>
      <c r="X21" s="33"/>
      <c r="Y21" s="160">
        <f>SUM(Y11:Y20)</f>
        <v>3.313063062394609E-2</v>
      </c>
    </row>
    <row r="25" spans="1:25" x14ac:dyDescent="0.45">
      <c r="C25" s="18"/>
    </row>
    <row r="26" spans="1:25" x14ac:dyDescent="0.45">
      <c r="C26" s="18"/>
    </row>
    <row r="27" spans="1:25" x14ac:dyDescent="0.45">
      <c r="C27" s="18"/>
    </row>
    <row r="28" spans="1:25" x14ac:dyDescent="0.45">
      <c r="C28" s="18"/>
      <c r="G28" s="18"/>
    </row>
    <row r="29" spans="1:25" x14ac:dyDescent="0.45">
      <c r="C29" s="18"/>
      <c r="G29" s="18"/>
    </row>
    <row r="30" spans="1:25" x14ac:dyDescent="0.45">
      <c r="C30" s="18"/>
      <c r="G30" s="18"/>
    </row>
    <row r="31" spans="1:25" x14ac:dyDescent="0.45">
      <c r="C31" s="18"/>
      <c r="G31" s="18"/>
    </row>
    <row r="32" spans="1:25" x14ac:dyDescent="0.45">
      <c r="G32" s="18"/>
    </row>
    <row r="33" spans="7:7" x14ac:dyDescent="0.45">
      <c r="G33" s="18"/>
    </row>
  </sheetData>
  <sortState xmlns:xlrd2="http://schemas.microsoft.com/office/spreadsheetml/2017/richdata2" ref="A11:Y20">
    <sortCondition descending="1" ref="W11:W20"/>
  </sortState>
  <mergeCells count="18">
    <mergeCell ref="G8:G9"/>
    <mergeCell ref="E8:E9"/>
    <mergeCell ref="C7:G7"/>
    <mergeCell ref="A5:Y5"/>
    <mergeCell ref="I8:K8"/>
    <mergeCell ref="M8:O8"/>
    <mergeCell ref="Y8:Y9"/>
    <mergeCell ref="W8:W9"/>
    <mergeCell ref="U8:U9"/>
    <mergeCell ref="S8:S9"/>
    <mergeCell ref="Q8:Q9"/>
    <mergeCell ref="C8:C9"/>
    <mergeCell ref="A8:A9"/>
    <mergeCell ref="A1:Y1"/>
    <mergeCell ref="A2:Y2"/>
    <mergeCell ref="A3:Y3"/>
    <mergeCell ref="I7:O7"/>
    <mergeCell ref="Q7:Y7"/>
  </mergeCells>
  <pageMargins left="0.39" right="0.39" top="0.39" bottom="0.39" header="0" footer="0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AK37"/>
  <sheetViews>
    <sheetView rightToLeft="1" view="pageBreakPreview" zoomScale="70" zoomScaleNormal="100" zoomScaleSheetLayoutView="70" workbookViewId="0">
      <selection sqref="A1:AK1"/>
    </sheetView>
  </sheetViews>
  <sheetFormatPr defaultRowHeight="18.75" x14ac:dyDescent="0.45"/>
  <cols>
    <col min="1" max="1" width="30.140625" style="5" bestFit="1" customWidth="1"/>
    <col min="2" max="2" width="0.85546875" style="5" customWidth="1"/>
    <col min="3" max="3" width="10.5703125" style="6" customWidth="1"/>
    <col min="4" max="4" width="0.85546875" style="6" customWidth="1"/>
    <col min="5" max="5" width="14.7109375" style="6" customWidth="1"/>
    <col min="6" max="6" width="0.85546875" style="6" customWidth="1"/>
    <col min="7" max="7" width="14.7109375" style="6" bestFit="1" customWidth="1"/>
    <col min="8" max="8" width="0.85546875" style="6" customWidth="1"/>
    <col min="9" max="9" width="12.85546875" style="6" customWidth="1"/>
    <col min="10" max="10" width="0.85546875" style="5" customWidth="1"/>
    <col min="11" max="11" width="12.28515625" style="6" customWidth="1"/>
    <col min="12" max="12" width="0.85546875" style="6" customWidth="1"/>
    <col min="13" max="13" width="12" style="6" customWidth="1"/>
    <col min="14" max="14" width="0.85546875" style="6" customWidth="1"/>
    <col min="15" max="15" width="16.28515625" style="6" bestFit="1" customWidth="1"/>
    <col min="16" max="16" width="0.85546875" style="6" customWidth="1"/>
    <col min="17" max="17" width="23.5703125" style="6" bestFit="1" customWidth="1"/>
    <col min="18" max="18" width="0.85546875" style="6" customWidth="1"/>
    <col min="19" max="19" width="23.5703125" style="6" bestFit="1" customWidth="1"/>
    <col min="20" max="20" width="0.85546875" style="6" customWidth="1"/>
    <col min="21" max="21" width="13.42578125" style="6" customWidth="1"/>
    <col min="22" max="22" width="0.85546875" style="6" customWidth="1"/>
    <col min="23" max="23" width="20" style="6" customWidth="1"/>
    <col min="24" max="24" width="0.85546875" style="6" customWidth="1"/>
    <col min="25" max="25" width="13.42578125" style="6" customWidth="1"/>
    <col min="26" max="26" width="0.85546875" style="6" customWidth="1"/>
    <col min="27" max="27" width="20" style="6" customWidth="1"/>
    <col min="28" max="28" width="0.85546875" style="6" customWidth="1"/>
    <col min="29" max="29" width="16.28515625" style="6" bestFit="1" customWidth="1"/>
    <col min="30" max="30" width="0.85546875" style="6" customWidth="1"/>
    <col min="31" max="31" width="15.140625" style="6" customWidth="1"/>
    <col min="32" max="32" width="0.85546875" style="6" customWidth="1"/>
    <col min="33" max="33" width="23.85546875" style="6" bestFit="1" customWidth="1"/>
    <col min="34" max="34" width="0.85546875" style="6" customWidth="1"/>
    <col min="35" max="35" width="23.85546875" style="6" bestFit="1" customWidth="1"/>
    <col min="36" max="36" width="0.85546875" style="6" customWidth="1"/>
    <col min="37" max="37" width="16.140625" style="94" bestFit="1" customWidth="1"/>
    <col min="38" max="38" width="0.28515625" style="5" customWidth="1"/>
    <col min="39" max="16384" width="9.140625" style="5"/>
  </cols>
  <sheetData>
    <row r="1" spans="1:37" ht="21" x14ac:dyDescent="0.4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</row>
    <row r="2" spans="1:37" ht="21" x14ac:dyDescent="0.45">
      <c r="A2" s="196" t="s">
        <v>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</row>
    <row r="3" spans="1:37" ht="21" x14ac:dyDescent="0.45">
      <c r="A3" s="196" t="s">
        <v>200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</row>
    <row r="4" spans="1:37" ht="21" x14ac:dyDescent="0.45">
      <c r="A4" s="208" t="s">
        <v>90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</row>
    <row r="5" spans="1:37" ht="21" x14ac:dyDescent="0.45">
      <c r="A5" s="40"/>
      <c r="B5" s="40"/>
      <c r="C5" s="76"/>
      <c r="D5" s="76"/>
      <c r="E5" s="76"/>
      <c r="F5" s="76"/>
      <c r="G5" s="76"/>
      <c r="H5" s="76"/>
      <c r="I5" s="76"/>
      <c r="J5" s="40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91"/>
    </row>
    <row r="6" spans="1:37" ht="21" x14ac:dyDescent="0.45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197" t="s">
        <v>198</v>
      </c>
      <c r="P6" s="197"/>
      <c r="Q6" s="197"/>
      <c r="R6" s="197"/>
      <c r="S6" s="197"/>
      <c r="U6" s="197" t="s">
        <v>2</v>
      </c>
      <c r="V6" s="197"/>
      <c r="W6" s="197"/>
      <c r="X6" s="197"/>
      <c r="Y6" s="197"/>
      <c r="Z6" s="197"/>
      <c r="AA6" s="197"/>
      <c r="AC6" s="197" t="s">
        <v>201</v>
      </c>
      <c r="AD6" s="197"/>
      <c r="AE6" s="197"/>
      <c r="AF6" s="197"/>
      <c r="AG6" s="197"/>
      <c r="AH6" s="197"/>
      <c r="AI6" s="197"/>
      <c r="AJ6" s="197"/>
      <c r="AK6" s="197"/>
    </row>
    <row r="7" spans="1:37" ht="21" customHeight="1" x14ac:dyDescent="0.45">
      <c r="A7" s="212" t="s">
        <v>21</v>
      </c>
      <c r="B7" s="212"/>
      <c r="C7" s="210" t="s">
        <v>22</v>
      </c>
      <c r="D7" s="22"/>
      <c r="E7" s="210" t="s">
        <v>23</v>
      </c>
      <c r="F7" s="22"/>
      <c r="G7" s="207" t="s">
        <v>24</v>
      </c>
      <c r="H7" s="22"/>
      <c r="I7" s="207" t="s">
        <v>25</v>
      </c>
      <c r="J7" s="12"/>
      <c r="K7" s="207" t="s">
        <v>26</v>
      </c>
      <c r="L7" s="22"/>
      <c r="M7" s="207" t="s">
        <v>14</v>
      </c>
      <c r="N7" s="22"/>
      <c r="O7" s="207" t="s">
        <v>6</v>
      </c>
      <c r="P7" s="22"/>
      <c r="Q7" s="207" t="s">
        <v>7</v>
      </c>
      <c r="R7" s="22"/>
      <c r="S7" s="207" t="s">
        <v>8</v>
      </c>
      <c r="U7" s="209" t="s">
        <v>3</v>
      </c>
      <c r="V7" s="209"/>
      <c r="W7" s="209"/>
      <c r="X7" s="22"/>
      <c r="Y7" s="209" t="s">
        <v>4</v>
      </c>
      <c r="Z7" s="209"/>
      <c r="AA7" s="209"/>
      <c r="AC7" s="207" t="s">
        <v>6</v>
      </c>
      <c r="AD7" s="22"/>
      <c r="AE7" s="207" t="s">
        <v>10</v>
      </c>
      <c r="AF7" s="22"/>
      <c r="AG7" s="207" t="s">
        <v>7</v>
      </c>
      <c r="AH7" s="22"/>
      <c r="AI7" s="210" t="s">
        <v>8</v>
      </c>
      <c r="AJ7" s="22"/>
      <c r="AK7" s="203" t="s">
        <v>132</v>
      </c>
    </row>
    <row r="8" spans="1:37" ht="21" x14ac:dyDescent="0.45">
      <c r="A8" s="212"/>
      <c r="B8" s="212"/>
      <c r="C8" s="211"/>
      <c r="E8" s="211"/>
      <c r="G8" s="197"/>
      <c r="I8" s="197"/>
      <c r="K8" s="197"/>
      <c r="M8" s="197"/>
      <c r="O8" s="197"/>
      <c r="Q8" s="197"/>
      <c r="S8" s="197"/>
      <c r="U8" s="30" t="s">
        <v>6</v>
      </c>
      <c r="V8" s="22"/>
      <c r="W8" s="30" t="s">
        <v>7</v>
      </c>
      <c r="Y8" s="30" t="s">
        <v>6</v>
      </c>
      <c r="Z8" s="22"/>
      <c r="AA8" s="30" t="s">
        <v>9</v>
      </c>
      <c r="AC8" s="197"/>
      <c r="AE8" s="197"/>
      <c r="AG8" s="197"/>
      <c r="AI8" s="211"/>
      <c r="AK8" s="204"/>
    </row>
    <row r="9" spans="1:37" ht="21" x14ac:dyDescent="0.45">
      <c r="A9" s="66"/>
      <c r="B9" s="66"/>
      <c r="C9" s="48"/>
      <c r="E9" s="48"/>
      <c r="G9" s="20"/>
      <c r="I9" s="20"/>
      <c r="K9" s="20"/>
      <c r="M9" s="20"/>
      <c r="O9" s="20"/>
      <c r="Q9" s="55" t="s">
        <v>133</v>
      </c>
      <c r="S9" s="55" t="s">
        <v>133</v>
      </c>
      <c r="U9" s="56"/>
      <c r="V9" s="23"/>
      <c r="W9" s="55" t="s">
        <v>133</v>
      </c>
      <c r="Y9" s="20"/>
      <c r="Z9" s="23"/>
      <c r="AA9" s="55" t="s">
        <v>133</v>
      </c>
      <c r="AC9" s="20"/>
      <c r="AE9" s="55" t="s">
        <v>133</v>
      </c>
      <c r="AG9" s="55" t="s">
        <v>133</v>
      </c>
      <c r="AI9" s="55" t="s">
        <v>133</v>
      </c>
      <c r="AK9" s="92"/>
    </row>
    <row r="10" spans="1:37" x14ac:dyDescent="0.45">
      <c r="A10" s="17" t="s">
        <v>121</v>
      </c>
      <c r="C10" s="7" t="s">
        <v>27</v>
      </c>
      <c r="E10" s="7" t="s">
        <v>27</v>
      </c>
      <c r="G10" s="7" t="s">
        <v>123</v>
      </c>
      <c r="I10" s="7" t="s">
        <v>124</v>
      </c>
      <c r="K10" s="9">
        <v>23</v>
      </c>
      <c r="L10" s="57"/>
      <c r="M10" s="9">
        <v>23</v>
      </c>
      <c r="O10" s="9">
        <v>500000</v>
      </c>
      <c r="P10" s="57"/>
      <c r="Q10" s="9">
        <v>500000000000</v>
      </c>
      <c r="R10" s="57"/>
      <c r="S10" s="9">
        <v>499728125000</v>
      </c>
      <c r="T10" s="57"/>
      <c r="U10" s="9">
        <v>0</v>
      </c>
      <c r="V10" s="57"/>
      <c r="W10" s="9">
        <v>0</v>
      </c>
      <c r="X10" s="57"/>
      <c r="Y10" s="9">
        <v>0</v>
      </c>
      <c r="Z10" s="57"/>
      <c r="AA10" s="9">
        <v>0</v>
      </c>
      <c r="AB10" s="57"/>
      <c r="AC10" s="9">
        <v>500000</v>
      </c>
      <c r="AD10" s="57"/>
      <c r="AE10" s="9">
        <v>900000</v>
      </c>
      <c r="AF10" s="57"/>
      <c r="AG10" s="9">
        <v>500000000000</v>
      </c>
      <c r="AH10" s="57"/>
      <c r="AI10" s="9">
        <v>449755312500</v>
      </c>
      <c r="AJ10" s="57"/>
      <c r="AK10" s="96">
        <f>AI10/سهام!$AA$1</f>
        <v>3.1431400689307088E-3</v>
      </c>
    </row>
    <row r="11" spans="1:37" x14ac:dyDescent="0.45">
      <c r="A11" s="1" t="s">
        <v>94</v>
      </c>
      <c r="C11" s="7" t="s">
        <v>27</v>
      </c>
      <c r="E11" s="7" t="s">
        <v>27</v>
      </c>
      <c r="G11" s="2" t="s">
        <v>97</v>
      </c>
      <c r="I11" s="7" t="s">
        <v>98</v>
      </c>
      <c r="K11" s="10">
        <v>23</v>
      </c>
      <c r="L11" s="57"/>
      <c r="M11" s="10">
        <v>23</v>
      </c>
      <c r="O11" s="9">
        <v>1499971</v>
      </c>
      <c r="P11" s="57"/>
      <c r="Q11" s="9">
        <v>1500205374093</v>
      </c>
      <c r="R11" s="57"/>
      <c r="S11" s="10">
        <v>1424197621230</v>
      </c>
      <c r="T11" s="57"/>
      <c r="U11" s="10">
        <v>0</v>
      </c>
      <c r="V11" s="57"/>
      <c r="W11" s="10">
        <v>0</v>
      </c>
      <c r="X11" s="57"/>
      <c r="Y11" s="9">
        <v>0</v>
      </c>
      <c r="Z11" s="57"/>
      <c r="AA11" s="9">
        <v>0</v>
      </c>
      <c r="AB11" s="57"/>
      <c r="AC11" s="9">
        <v>1499971</v>
      </c>
      <c r="AD11" s="57"/>
      <c r="AE11" s="9">
        <v>900000</v>
      </c>
      <c r="AF11" s="57"/>
      <c r="AG11" s="9">
        <v>1500205374093</v>
      </c>
      <c r="AH11" s="57"/>
      <c r="AI11" s="9">
        <v>1349239851691</v>
      </c>
      <c r="AJ11" s="57"/>
      <c r="AK11" s="96">
        <f>AI11/سهام!$AA$1</f>
        <v>9.4292379046620137E-3</v>
      </c>
    </row>
    <row r="12" spans="1:37" x14ac:dyDescent="0.45">
      <c r="A12" s="1" t="s">
        <v>127</v>
      </c>
      <c r="C12" s="7" t="s">
        <v>27</v>
      </c>
      <c r="E12" s="7" t="s">
        <v>27</v>
      </c>
      <c r="G12" s="2" t="s">
        <v>128</v>
      </c>
      <c r="I12" s="7" t="s">
        <v>129</v>
      </c>
      <c r="K12" s="10">
        <v>23</v>
      </c>
      <c r="L12" s="57"/>
      <c r="M12" s="10">
        <v>23</v>
      </c>
      <c r="O12" s="9">
        <v>2000000</v>
      </c>
      <c r="P12" s="57"/>
      <c r="Q12" s="9">
        <v>2000000000000</v>
      </c>
      <c r="R12" s="57"/>
      <c r="S12" s="10">
        <v>1898966875000</v>
      </c>
      <c r="T12" s="57"/>
      <c r="U12" s="10">
        <v>0</v>
      </c>
      <c r="V12" s="57"/>
      <c r="W12" s="10">
        <v>0</v>
      </c>
      <c r="X12" s="57"/>
      <c r="Y12" s="9">
        <v>0</v>
      </c>
      <c r="Z12" s="57"/>
      <c r="AA12" s="9">
        <v>0</v>
      </c>
      <c r="AB12" s="57"/>
      <c r="AC12" s="9">
        <v>2000000</v>
      </c>
      <c r="AD12" s="57"/>
      <c r="AE12" s="9">
        <v>900000</v>
      </c>
      <c r="AF12" s="57"/>
      <c r="AG12" s="9">
        <v>2000000000000</v>
      </c>
      <c r="AH12" s="57"/>
      <c r="AI12" s="9">
        <v>1799021250000</v>
      </c>
      <c r="AJ12" s="57"/>
      <c r="AK12" s="96">
        <f>AI12/سهام!$AA$1</f>
        <v>1.2572560275722835E-2</v>
      </c>
    </row>
    <row r="13" spans="1:37" x14ac:dyDescent="0.45">
      <c r="A13" s="1" t="s">
        <v>91</v>
      </c>
      <c r="C13" s="7" t="s">
        <v>27</v>
      </c>
      <c r="E13" s="7" t="s">
        <v>27</v>
      </c>
      <c r="G13" s="2" t="s">
        <v>92</v>
      </c>
      <c r="I13" s="7" t="s">
        <v>93</v>
      </c>
      <c r="K13" s="10">
        <v>23</v>
      </c>
      <c r="L13" s="57"/>
      <c r="M13" s="10">
        <v>23</v>
      </c>
      <c r="O13" s="9">
        <v>1500000</v>
      </c>
      <c r="P13" s="57"/>
      <c r="Q13" s="9">
        <v>1500000000000</v>
      </c>
      <c r="R13" s="57"/>
      <c r="S13" s="10">
        <v>1424225156250</v>
      </c>
      <c r="T13" s="57"/>
      <c r="U13" s="10">
        <v>0</v>
      </c>
      <c r="V13" s="57"/>
      <c r="W13" s="10">
        <v>0</v>
      </c>
      <c r="X13" s="57"/>
      <c r="Y13" s="9">
        <v>0</v>
      </c>
      <c r="Z13" s="57"/>
      <c r="AA13" s="9">
        <v>0</v>
      </c>
      <c r="AB13" s="57"/>
      <c r="AC13" s="9">
        <v>1500000</v>
      </c>
      <c r="AD13" s="57"/>
      <c r="AE13" s="9">
        <v>900000</v>
      </c>
      <c r="AF13" s="57"/>
      <c r="AG13" s="9">
        <v>1500000000000</v>
      </c>
      <c r="AH13" s="57"/>
      <c r="AI13" s="9">
        <v>1349265937500</v>
      </c>
      <c r="AJ13" s="57"/>
      <c r="AK13" s="96">
        <f>AI13/سهام!$AA$1</f>
        <v>9.4294202067921259E-3</v>
      </c>
    </row>
    <row r="14" spans="1:37" x14ac:dyDescent="0.45">
      <c r="A14" s="1" t="s">
        <v>31</v>
      </c>
      <c r="C14" s="7" t="s">
        <v>27</v>
      </c>
      <c r="E14" s="7" t="s">
        <v>27</v>
      </c>
      <c r="G14" s="2" t="s">
        <v>32</v>
      </c>
      <c r="I14" s="7" t="s">
        <v>33</v>
      </c>
      <c r="K14" s="10">
        <v>23</v>
      </c>
      <c r="L14" s="57"/>
      <c r="M14" s="10">
        <v>23</v>
      </c>
      <c r="O14" s="9">
        <v>526865</v>
      </c>
      <c r="P14" s="57"/>
      <c r="Q14" s="9">
        <v>500020153650</v>
      </c>
      <c r="R14" s="57"/>
      <c r="S14" s="10">
        <v>500249591298</v>
      </c>
      <c r="T14" s="57"/>
      <c r="U14" s="10">
        <v>0</v>
      </c>
      <c r="V14" s="57"/>
      <c r="W14" s="10">
        <v>0</v>
      </c>
      <c r="X14" s="57"/>
      <c r="Y14" s="9">
        <v>0</v>
      </c>
      <c r="Z14" s="57"/>
      <c r="AA14" s="9">
        <v>0</v>
      </c>
      <c r="AB14" s="57"/>
      <c r="AC14" s="9">
        <v>526865</v>
      </c>
      <c r="AD14" s="57"/>
      <c r="AE14" s="9">
        <v>937088</v>
      </c>
      <c r="AF14" s="57"/>
      <c r="AG14" s="9">
        <v>500020153650</v>
      </c>
      <c r="AH14" s="57"/>
      <c r="AI14" s="9">
        <v>493450409484</v>
      </c>
      <c r="AJ14" s="57"/>
      <c r="AK14" s="96">
        <f>AI14/سهام!$AA$1</f>
        <v>3.4485056895896616E-3</v>
      </c>
    </row>
    <row r="15" spans="1:37" x14ac:dyDescent="0.45">
      <c r="A15" s="1" t="s">
        <v>96</v>
      </c>
      <c r="C15" s="7" t="s">
        <v>27</v>
      </c>
      <c r="E15" s="7" t="s">
        <v>27</v>
      </c>
      <c r="G15" s="2" t="s">
        <v>100</v>
      </c>
      <c r="I15" s="7" t="s">
        <v>101</v>
      </c>
      <c r="K15" s="10">
        <v>23</v>
      </c>
      <c r="L15" s="57"/>
      <c r="M15" s="10">
        <v>23</v>
      </c>
      <c r="O15" s="9">
        <v>3528000</v>
      </c>
      <c r="P15" s="57"/>
      <c r="Q15" s="9">
        <v>3199976493180</v>
      </c>
      <c r="R15" s="57"/>
      <c r="S15" s="10">
        <v>3322309391446</v>
      </c>
      <c r="T15" s="57"/>
      <c r="U15" s="10">
        <v>0</v>
      </c>
      <c r="V15" s="57"/>
      <c r="W15" s="10">
        <v>0</v>
      </c>
      <c r="X15" s="57"/>
      <c r="Y15" s="9">
        <v>0</v>
      </c>
      <c r="Z15" s="57"/>
      <c r="AA15" s="9">
        <v>0</v>
      </c>
      <c r="AB15" s="57"/>
      <c r="AC15" s="9">
        <v>3528000</v>
      </c>
      <c r="AD15" s="57"/>
      <c r="AE15" s="9">
        <v>990000</v>
      </c>
      <c r="AF15" s="57"/>
      <c r="AG15" s="9">
        <v>3199976493180</v>
      </c>
      <c r="AH15" s="57"/>
      <c r="AI15" s="9">
        <v>3490820833500</v>
      </c>
      <c r="AJ15" s="57"/>
      <c r="AK15" s="96">
        <f>AI15/سهام!$AA$1</f>
        <v>2.4395795959012589E-2</v>
      </c>
    </row>
    <row r="16" spans="1:37" x14ac:dyDescent="0.45">
      <c r="A16" s="1" t="s">
        <v>122</v>
      </c>
      <c r="C16" s="7" t="s">
        <v>27</v>
      </c>
      <c r="E16" s="7" t="s">
        <v>27</v>
      </c>
      <c r="G16" s="2" t="s">
        <v>130</v>
      </c>
      <c r="I16" s="7" t="s">
        <v>161</v>
      </c>
      <c r="K16" s="10">
        <v>23</v>
      </c>
      <c r="L16" s="57"/>
      <c r="M16" s="10">
        <v>23</v>
      </c>
      <c r="O16" s="9">
        <v>2700000</v>
      </c>
      <c r="P16" s="57"/>
      <c r="Q16" s="9">
        <v>2445126000000</v>
      </c>
      <c r="R16" s="57"/>
      <c r="S16" s="10">
        <v>2479869837168</v>
      </c>
      <c r="T16" s="57"/>
      <c r="U16" s="9">
        <v>0</v>
      </c>
      <c r="V16" s="57"/>
      <c r="W16" s="9">
        <v>0</v>
      </c>
      <c r="X16" s="57"/>
      <c r="Y16" s="9">
        <v>0</v>
      </c>
      <c r="Z16" s="57"/>
      <c r="AA16" s="9">
        <v>0</v>
      </c>
      <c r="AB16" s="57"/>
      <c r="AC16" s="9">
        <v>2700000</v>
      </c>
      <c r="AD16" s="57"/>
      <c r="AE16" s="9">
        <v>925000</v>
      </c>
      <c r="AF16" s="57"/>
      <c r="AG16" s="9">
        <v>2445126000000</v>
      </c>
      <c r="AH16" s="57"/>
      <c r="AI16" s="9">
        <v>2496141984375</v>
      </c>
      <c r="AJ16" s="57"/>
      <c r="AK16" s="96">
        <f>AI16/سهام!$AA$1</f>
        <v>1.7444427382565433E-2</v>
      </c>
    </row>
    <row r="17" spans="1:37" x14ac:dyDescent="0.45">
      <c r="A17" s="17" t="s">
        <v>169</v>
      </c>
      <c r="C17" s="7" t="s">
        <v>27</v>
      </c>
      <c r="E17" s="7" t="s">
        <v>27</v>
      </c>
      <c r="G17" s="7" t="s">
        <v>158</v>
      </c>
      <c r="I17" s="7" t="s">
        <v>172</v>
      </c>
      <c r="K17" s="9">
        <v>23</v>
      </c>
      <c r="L17" s="57"/>
      <c r="M17" s="9">
        <v>23</v>
      </c>
      <c r="O17" s="9">
        <v>3200000</v>
      </c>
      <c r="P17" s="57"/>
      <c r="Q17" s="9">
        <v>2956241802034</v>
      </c>
      <c r="R17" s="57"/>
      <c r="S17" s="9">
        <v>2942399200000</v>
      </c>
      <c r="T17" s="57"/>
      <c r="U17" s="9">
        <v>0</v>
      </c>
      <c r="V17" s="57"/>
      <c r="W17" s="9">
        <v>0</v>
      </c>
      <c r="X17" s="57"/>
      <c r="Y17" s="9">
        <v>0</v>
      </c>
      <c r="Z17" s="57"/>
      <c r="AA17" s="9">
        <v>0</v>
      </c>
      <c r="AB17" s="57"/>
      <c r="AC17" s="9">
        <v>3200000</v>
      </c>
      <c r="AD17" s="57"/>
      <c r="AE17" s="9">
        <v>853000</v>
      </c>
      <c r="AF17" s="57"/>
      <c r="AG17" s="9">
        <v>2956241802034</v>
      </c>
      <c r="AH17" s="57"/>
      <c r="AI17" s="9">
        <v>2728115780000</v>
      </c>
      <c r="AJ17" s="57"/>
      <c r="AK17" s="96">
        <f>AI17/سهام!$AA$1</f>
        <v>1.9065589182562806E-2</v>
      </c>
    </row>
    <row r="18" spans="1:37" x14ac:dyDescent="0.45">
      <c r="A18" s="17" t="s">
        <v>179</v>
      </c>
      <c r="C18" s="7" t="s">
        <v>27</v>
      </c>
      <c r="E18" s="7" t="s">
        <v>27</v>
      </c>
      <c r="G18" s="7" t="s">
        <v>181</v>
      </c>
      <c r="I18" s="7" t="s">
        <v>182</v>
      </c>
      <c r="K18" s="9">
        <v>23</v>
      </c>
      <c r="L18" s="57"/>
      <c r="M18" s="9">
        <v>23</v>
      </c>
      <c r="O18" s="9">
        <v>4744704</v>
      </c>
      <c r="P18" s="57"/>
      <c r="Q18" s="9">
        <v>4374996664320</v>
      </c>
      <c r="R18" s="57"/>
      <c r="S18" s="9">
        <v>4125647938464</v>
      </c>
      <c r="T18" s="57"/>
      <c r="U18" s="9">
        <v>0</v>
      </c>
      <c r="V18" s="57"/>
      <c r="W18" s="9">
        <v>0</v>
      </c>
      <c r="X18" s="57"/>
      <c r="Y18" s="9">
        <v>0</v>
      </c>
      <c r="Z18" s="57"/>
      <c r="AA18" s="9">
        <v>0</v>
      </c>
      <c r="AB18" s="57"/>
      <c r="AC18" s="9">
        <v>4744704</v>
      </c>
      <c r="AD18" s="57"/>
      <c r="AE18" s="9">
        <v>851840</v>
      </c>
      <c r="AF18" s="57"/>
      <c r="AG18" s="9">
        <v>4374996664320</v>
      </c>
      <c r="AH18" s="57"/>
      <c r="AI18" s="9">
        <v>4039530965403</v>
      </c>
      <c r="AJ18" s="57"/>
      <c r="AK18" s="96">
        <f>AI18/سهام!$AA$1</f>
        <v>2.8230487298678695E-2</v>
      </c>
    </row>
    <row r="19" spans="1:37" x14ac:dyDescent="0.45">
      <c r="A19" s="17" t="s">
        <v>178</v>
      </c>
      <c r="C19" s="7" t="s">
        <v>27</v>
      </c>
      <c r="E19" s="7" t="s">
        <v>27</v>
      </c>
      <c r="G19" s="2" t="s">
        <v>180</v>
      </c>
      <c r="I19" s="7" t="s">
        <v>186</v>
      </c>
      <c r="K19" s="9">
        <v>23</v>
      </c>
      <c r="L19" s="57"/>
      <c r="M19" s="9">
        <v>23</v>
      </c>
      <c r="O19" s="9">
        <v>3253232</v>
      </c>
      <c r="P19" s="57"/>
      <c r="Q19" s="9">
        <v>3000000421120</v>
      </c>
      <c r="R19" s="57"/>
      <c r="S19" s="9">
        <v>3040117956518</v>
      </c>
      <c r="T19" s="57"/>
      <c r="U19" s="9">
        <v>0</v>
      </c>
      <c r="V19" s="57"/>
      <c r="W19" s="9">
        <v>0</v>
      </c>
      <c r="X19" s="57"/>
      <c r="Y19" s="9">
        <v>0</v>
      </c>
      <c r="Z19" s="57"/>
      <c r="AA19" s="9">
        <v>0</v>
      </c>
      <c r="AB19" s="57"/>
      <c r="AC19" s="9">
        <v>3253232</v>
      </c>
      <c r="AD19" s="57"/>
      <c r="AE19" s="9">
        <v>788841</v>
      </c>
      <c r="AF19" s="57"/>
      <c r="AG19" s="9">
        <v>3000000421120</v>
      </c>
      <c r="AH19" s="57"/>
      <c r="AI19" s="9">
        <v>2564887367848</v>
      </c>
      <c r="AJ19" s="57"/>
      <c r="AK19" s="96">
        <f>AI19/سهام!$AA$1</f>
        <v>1.7924858326553435E-2</v>
      </c>
    </row>
    <row r="20" spans="1:37" x14ac:dyDescent="0.45">
      <c r="A20" s="1" t="s">
        <v>35</v>
      </c>
      <c r="B20" s="27"/>
      <c r="C20" s="2" t="s">
        <v>27</v>
      </c>
      <c r="D20" s="23"/>
      <c r="E20" s="2" t="s">
        <v>27</v>
      </c>
      <c r="F20" s="23"/>
      <c r="G20" s="2" t="s">
        <v>36</v>
      </c>
      <c r="H20" s="23"/>
      <c r="I20" s="2" t="s">
        <v>37</v>
      </c>
      <c r="J20" s="27"/>
      <c r="K20" s="10">
        <v>23</v>
      </c>
      <c r="L20" s="77"/>
      <c r="M20" s="10">
        <v>23</v>
      </c>
      <c r="N20" s="23"/>
      <c r="O20" s="10">
        <v>500000</v>
      </c>
      <c r="P20" s="77"/>
      <c r="Q20" s="10">
        <v>500000000000</v>
      </c>
      <c r="R20" s="77"/>
      <c r="S20" s="10">
        <v>499728125000</v>
      </c>
      <c r="T20" s="77"/>
      <c r="U20" s="10">
        <v>0</v>
      </c>
      <c r="V20" s="77"/>
      <c r="W20" s="10">
        <v>0</v>
      </c>
      <c r="X20" s="77"/>
      <c r="Y20" s="9">
        <v>0</v>
      </c>
      <c r="Z20" s="57"/>
      <c r="AA20" s="9">
        <v>0</v>
      </c>
      <c r="AB20" s="77"/>
      <c r="AC20" s="10">
        <v>500000</v>
      </c>
      <c r="AD20" s="77"/>
      <c r="AE20" s="10">
        <v>900000</v>
      </c>
      <c r="AF20" s="77"/>
      <c r="AG20" s="10">
        <v>500000000000</v>
      </c>
      <c r="AH20" s="57"/>
      <c r="AI20" s="9">
        <v>449755312500</v>
      </c>
      <c r="AJ20" s="57"/>
      <c r="AK20" s="96">
        <f>AI20/سهام!$AA$1</f>
        <v>3.1431400689307088E-3</v>
      </c>
    </row>
    <row r="21" spans="1:37" x14ac:dyDescent="0.45">
      <c r="A21" s="17" t="s">
        <v>104</v>
      </c>
      <c r="C21" s="7" t="s">
        <v>27</v>
      </c>
      <c r="E21" s="7" t="s">
        <v>27</v>
      </c>
      <c r="G21" s="7" t="s">
        <v>106</v>
      </c>
      <c r="I21" s="7" t="s">
        <v>107</v>
      </c>
      <c r="K21" s="9">
        <v>18</v>
      </c>
      <c r="L21" s="57"/>
      <c r="M21" s="9">
        <v>18</v>
      </c>
      <c r="O21" s="9">
        <v>4302000</v>
      </c>
      <c r="P21" s="57"/>
      <c r="Q21" s="9">
        <v>3650468775951</v>
      </c>
      <c r="R21" s="57"/>
      <c r="S21" s="9">
        <v>4207648046647</v>
      </c>
      <c r="T21" s="57"/>
      <c r="U21" s="9">
        <v>0</v>
      </c>
      <c r="V21" s="57"/>
      <c r="W21" s="9">
        <v>0</v>
      </c>
      <c r="X21" s="57"/>
      <c r="Y21" s="9">
        <v>0</v>
      </c>
      <c r="Z21" s="57"/>
      <c r="AA21" s="9">
        <v>0</v>
      </c>
      <c r="AB21" s="57"/>
      <c r="AC21" s="9">
        <v>4302000</v>
      </c>
      <c r="AD21" s="57"/>
      <c r="AE21" s="9">
        <v>1000000</v>
      </c>
      <c r="AF21" s="57"/>
      <c r="AG21" s="9">
        <v>3650468775951</v>
      </c>
      <c r="AH21" s="57"/>
      <c r="AI21" s="9">
        <v>4299660787500</v>
      </c>
      <c r="AJ21" s="57"/>
      <c r="AK21" s="96">
        <f>AI21/سهام!$AA$1</f>
        <v>3.0048419058977576E-2</v>
      </c>
    </row>
    <row r="22" spans="1:37" x14ac:dyDescent="0.45">
      <c r="A22" s="17" t="s">
        <v>114</v>
      </c>
      <c r="C22" s="7" t="s">
        <v>27</v>
      </c>
      <c r="E22" s="7" t="s">
        <v>27</v>
      </c>
      <c r="G22" s="7" t="s">
        <v>117</v>
      </c>
      <c r="I22" s="7" t="s">
        <v>118</v>
      </c>
      <c r="K22" s="9">
        <v>18</v>
      </c>
      <c r="L22" s="57"/>
      <c r="M22" s="9">
        <v>18</v>
      </c>
      <c r="O22" s="9">
        <v>2650000</v>
      </c>
      <c r="P22" s="57"/>
      <c r="Q22" s="9">
        <v>2014365037500</v>
      </c>
      <c r="R22" s="57"/>
      <c r="S22" s="9">
        <v>2237502696000</v>
      </c>
      <c r="T22" s="57"/>
      <c r="U22" s="9">
        <v>0</v>
      </c>
      <c r="V22" s="57"/>
      <c r="W22" s="9">
        <v>0</v>
      </c>
      <c r="X22" s="57"/>
      <c r="Y22" s="9">
        <v>0</v>
      </c>
      <c r="Z22" s="33"/>
      <c r="AA22" s="33">
        <v>0</v>
      </c>
      <c r="AB22" s="57"/>
      <c r="AC22" s="9">
        <v>2650000</v>
      </c>
      <c r="AD22" s="57"/>
      <c r="AE22" s="9">
        <v>744117</v>
      </c>
      <c r="AF22" s="57"/>
      <c r="AG22" s="9">
        <v>2014365037500</v>
      </c>
      <c r="AH22" s="57"/>
      <c r="AI22" s="9">
        <v>1970837823910</v>
      </c>
      <c r="AJ22" s="57"/>
      <c r="AK22" s="96">
        <f>AI22/سهام!$AA$1</f>
        <v>1.3773309978847055E-2</v>
      </c>
    </row>
    <row r="23" spans="1:37" x14ac:dyDescent="0.45">
      <c r="A23" s="1" t="s">
        <v>105</v>
      </c>
      <c r="C23" s="7" t="s">
        <v>27</v>
      </c>
      <c r="E23" s="7" t="s">
        <v>27</v>
      </c>
      <c r="G23" s="2" t="s">
        <v>106</v>
      </c>
      <c r="I23" s="7" t="s">
        <v>108</v>
      </c>
      <c r="K23" s="10">
        <v>18</v>
      </c>
      <c r="L23" s="57"/>
      <c r="M23" s="10">
        <v>18</v>
      </c>
      <c r="O23" s="9">
        <v>646000</v>
      </c>
      <c r="P23" s="57"/>
      <c r="Q23" s="9">
        <v>548164381035</v>
      </c>
      <c r="R23" s="57"/>
      <c r="S23" s="10">
        <v>631831854517</v>
      </c>
      <c r="T23" s="57"/>
      <c r="U23" s="10">
        <v>0</v>
      </c>
      <c r="V23" s="57"/>
      <c r="W23" s="10">
        <v>0</v>
      </c>
      <c r="X23" s="57"/>
      <c r="Y23" s="9">
        <v>0</v>
      </c>
      <c r="Z23" s="57"/>
      <c r="AA23" s="9">
        <v>0</v>
      </c>
      <c r="AB23" s="57"/>
      <c r="AC23" s="9">
        <v>646000</v>
      </c>
      <c r="AD23" s="57"/>
      <c r="AE23" s="9">
        <v>1000000</v>
      </c>
      <c r="AF23" s="57"/>
      <c r="AG23" s="9">
        <v>548164381035</v>
      </c>
      <c r="AH23" s="57"/>
      <c r="AI23" s="9">
        <v>645648737500</v>
      </c>
      <c r="AJ23" s="57"/>
      <c r="AK23" s="96">
        <f>AI23/سهام!$AA$1</f>
        <v>4.5121521878427511E-3</v>
      </c>
    </row>
    <row r="24" spans="1:37" x14ac:dyDescent="0.45">
      <c r="A24" s="17" t="s">
        <v>103</v>
      </c>
      <c r="C24" s="7" t="s">
        <v>27</v>
      </c>
      <c r="E24" s="7" t="s">
        <v>27</v>
      </c>
      <c r="G24" s="7" t="s">
        <v>106</v>
      </c>
      <c r="I24" s="7" t="s">
        <v>107</v>
      </c>
      <c r="K24" s="9">
        <v>18</v>
      </c>
      <c r="L24" s="57"/>
      <c r="M24" s="9">
        <v>18</v>
      </c>
      <c r="O24" s="9">
        <v>1983800</v>
      </c>
      <c r="P24" s="57"/>
      <c r="Q24" s="9">
        <v>1683356682048</v>
      </c>
      <c r="R24" s="57"/>
      <c r="S24" s="9">
        <v>1940291072742</v>
      </c>
      <c r="T24" s="57"/>
      <c r="U24" s="9">
        <v>0</v>
      </c>
      <c r="V24" s="57"/>
      <c r="W24" s="9">
        <v>0</v>
      </c>
      <c r="X24" s="57"/>
      <c r="Y24" s="9">
        <v>0</v>
      </c>
      <c r="Z24" s="57"/>
      <c r="AA24" s="9">
        <v>0</v>
      </c>
      <c r="AB24" s="57"/>
      <c r="AC24" s="9">
        <v>1983800</v>
      </c>
      <c r="AD24" s="57"/>
      <c r="AE24" s="9">
        <v>1000000</v>
      </c>
      <c r="AF24" s="57"/>
      <c r="AG24" s="9">
        <v>1683356682048</v>
      </c>
      <c r="AH24" s="57"/>
      <c r="AI24" s="9">
        <v>1982721308750</v>
      </c>
      <c r="AJ24" s="57"/>
      <c r="AK24" s="96">
        <f>AI24/سهام!$AA$1</f>
        <v>1.385635837498831E-2</v>
      </c>
    </row>
    <row r="25" spans="1:37" x14ac:dyDescent="0.45">
      <c r="A25" s="17" t="s">
        <v>204</v>
      </c>
      <c r="C25" s="7" t="s">
        <v>27</v>
      </c>
      <c r="E25" s="7" t="s">
        <v>27</v>
      </c>
      <c r="G25" s="7" t="s">
        <v>208</v>
      </c>
      <c r="I25" s="7" t="s">
        <v>209</v>
      </c>
      <c r="K25" s="9">
        <v>23</v>
      </c>
      <c r="L25" s="57"/>
      <c r="M25" s="9">
        <v>23</v>
      </c>
      <c r="O25" s="9">
        <v>0</v>
      </c>
      <c r="P25" s="57"/>
      <c r="Q25" s="9">
        <v>0</v>
      </c>
      <c r="R25" s="57"/>
      <c r="S25" s="9">
        <v>0</v>
      </c>
      <c r="T25" s="57"/>
      <c r="U25" s="9">
        <v>5000000</v>
      </c>
      <c r="V25" s="57"/>
      <c r="W25" s="9">
        <v>5002343750000</v>
      </c>
      <c r="X25" s="57"/>
      <c r="Y25" s="9">
        <v>0</v>
      </c>
      <c r="Z25" s="57"/>
      <c r="AA25" s="9">
        <v>0</v>
      </c>
      <c r="AB25" s="57"/>
      <c r="AC25" s="9">
        <v>5000000</v>
      </c>
      <c r="AD25" s="57"/>
      <c r="AE25" s="9">
        <v>1000000</v>
      </c>
      <c r="AF25" s="57"/>
      <c r="AG25" s="9">
        <v>5002343750000</v>
      </c>
      <c r="AH25" s="57"/>
      <c r="AI25" s="9">
        <v>4997281250000</v>
      </c>
      <c r="AJ25" s="57"/>
      <c r="AK25" s="96">
        <f>AI25/سهام!$AA$1</f>
        <v>3.4923778543674538E-2</v>
      </c>
    </row>
    <row r="26" spans="1:37" x14ac:dyDescent="0.45">
      <c r="A26" s="17" t="s">
        <v>205</v>
      </c>
      <c r="C26" s="7" t="s">
        <v>27</v>
      </c>
      <c r="E26" s="7" t="s">
        <v>27</v>
      </c>
      <c r="G26" s="7" t="s">
        <v>208</v>
      </c>
      <c r="I26" s="7" t="s">
        <v>209</v>
      </c>
      <c r="K26" s="9">
        <v>23</v>
      </c>
      <c r="L26" s="57"/>
      <c r="M26" s="9">
        <v>23</v>
      </c>
      <c r="O26" s="9">
        <v>0</v>
      </c>
      <c r="P26" s="57"/>
      <c r="Q26" s="9">
        <v>0</v>
      </c>
      <c r="R26" s="57"/>
      <c r="S26" s="9">
        <v>0</v>
      </c>
      <c r="T26" s="57"/>
      <c r="U26" s="9">
        <v>5000000</v>
      </c>
      <c r="V26" s="57"/>
      <c r="W26" s="9">
        <v>5000000000000</v>
      </c>
      <c r="X26" s="57"/>
      <c r="Y26" s="9">
        <v>0</v>
      </c>
      <c r="Z26" s="33"/>
      <c r="AA26" s="33">
        <v>0</v>
      </c>
      <c r="AB26" s="57"/>
      <c r="AC26" s="9">
        <v>5000000</v>
      </c>
      <c r="AD26" s="57"/>
      <c r="AE26" s="9">
        <v>900000</v>
      </c>
      <c r="AF26" s="57"/>
      <c r="AG26" s="9">
        <v>5000000000000</v>
      </c>
      <c r="AH26" s="57"/>
      <c r="AI26" s="9">
        <v>4497553125000</v>
      </c>
      <c r="AJ26" s="57"/>
      <c r="AK26" s="96">
        <f>AI26/سهام!$AA$1</f>
        <v>3.1431400689307089E-2</v>
      </c>
    </row>
    <row r="27" spans="1:37" x14ac:dyDescent="0.45">
      <c r="A27" s="17" t="s">
        <v>206</v>
      </c>
      <c r="C27" s="7" t="s">
        <v>27</v>
      </c>
      <c r="E27" s="7" t="s">
        <v>27</v>
      </c>
      <c r="G27" s="7" t="s">
        <v>210</v>
      </c>
      <c r="I27" s="7" t="s">
        <v>211</v>
      </c>
      <c r="K27" s="9">
        <v>0</v>
      </c>
      <c r="L27" s="57"/>
      <c r="M27" s="9">
        <v>0</v>
      </c>
      <c r="O27" s="9">
        <v>0</v>
      </c>
      <c r="P27" s="57"/>
      <c r="Q27" s="9">
        <v>0</v>
      </c>
      <c r="R27" s="57"/>
      <c r="S27" s="9">
        <v>0</v>
      </c>
      <c r="T27" s="57"/>
      <c r="U27" s="9">
        <v>4197560</v>
      </c>
      <c r="V27" s="57"/>
      <c r="W27" s="9">
        <v>9999973114800</v>
      </c>
      <c r="X27" s="57"/>
      <c r="Y27" s="9">
        <v>0</v>
      </c>
      <c r="Z27" s="33"/>
      <c r="AA27" s="33">
        <v>0</v>
      </c>
      <c r="AB27" s="57"/>
      <c r="AC27" s="9">
        <v>4197560</v>
      </c>
      <c r="AD27" s="57"/>
      <c r="AE27" s="9">
        <v>2164775</v>
      </c>
      <c r="AF27" s="57"/>
      <c r="AG27" s="9">
        <v>9999973114800</v>
      </c>
      <c r="AH27" s="57"/>
      <c r="AI27" s="9">
        <v>9080185038611</v>
      </c>
      <c r="AJ27" s="57"/>
      <c r="AK27" s="96">
        <f>AI27/سهام!$AA$1</f>
        <v>6.3457379234766395E-2</v>
      </c>
    </row>
    <row r="28" spans="1:37" x14ac:dyDescent="0.45">
      <c r="A28" s="17" t="s">
        <v>207</v>
      </c>
      <c r="C28" s="7" t="s">
        <v>27</v>
      </c>
      <c r="E28" s="7" t="s">
        <v>27</v>
      </c>
      <c r="G28" s="7" t="s">
        <v>198</v>
      </c>
      <c r="I28" s="7" t="s">
        <v>212</v>
      </c>
      <c r="K28" s="9">
        <v>23</v>
      </c>
      <c r="L28" s="57"/>
      <c r="M28" s="9">
        <v>23</v>
      </c>
      <c r="O28" s="9">
        <v>0</v>
      </c>
      <c r="P28" s="57"/>
      <c r="Q28" s="9">
        <v>0</v>
      </c>
      <c r="R28" s="57"/>
      <c r="S28" s="9">
        <v>0</v>
      </c>
      <c r="T28" s="57"/>
      <c r="U28" s="9">
        <v>2503046</v>
      </c>
      <c r="V28" s="57"/>
      <c r="W28" s="9">
        <v>2280274906000</v>
      </c>
      <c r="X28" s="57"/>
      <c r="Y28" s="9">
        <v>0</v>
      </c>
      <c r="Z28" s="57"/>
      <c r="AA28" s="9">
        <v>0</v>
      </c>
      <c r="AB28" s="57"/>
      <c r="AC28" s="9">
        <v>2503046</v>
      </c>
      <c r="AD28" s="57"/>
      <c r="AE28" s="9">
        <v>774400</v>
      </c>
      <c r="AF28" s="57"/>
      <c r="AG28" s="9">
        <v>2280274906000</v>
      </c>
      <c r="AH28" s="57"/>
      <c r="AI28" s="9">
        <v>1937304839790</v>
      </c>
      <c r="AJ28" s="57"/>
      <c r="AK28" s="96">
        <f>AI28/سهام!$AA$1</f>
        <v>1.3538962850332837E-2</v>
      </c>
    </row>
    <row r="29" spans="1:37" x14ac:dyDescent="0.45">
      <c r="A29" s="17" t="s">
        <v>170</v>
      </c>
      <c r="C29" s="7" t="s">
        <v>183</v>
      </c>
      <c r="E29" s="7" t="s">
        <v>183</v>
      </c>
      <c r="G29" s="2" t="s">
        <v>99</v>
      </c>
      <c r="I29" s="7" t="s">
        <v>173</v>
      </c>
      <c r="K29" s="9">
        <v>23</v>
      </c>
      <c r="L29" s="57"/>
      <c r="M29" s="9">
        <v>23</v>
      </c>
      <c r="O29" s="9">
        <v>5000000</v>
      </c>
      <c r="P29" s="57"/>
      <c r="Q29" s="9">
        <v>5000000000000</v>
      </c>
      <c r="R29" s="57"/>
      <c r="S29" s="9">
        <v>5000000000000</v>
      </c>
      <c r="T29" s="57"/>
      <c r="U29" s="9">
        <v>0</v>
      </c>
      <c r="V29" s="57"/>
      <c r="W29" s="9">
        <v>0</v>
      </c>
      <c r="X29" s="57"/>
      <c r="Y29" s="9">
        <v>0</v>
      </c>
      <c r="Z29" s="57"/>
      <c r="AA29" s="9">
        <v>0</v>
      </c>
      <c r="AB29" s="57"/>
      <c r="AC29" s="9">
        <v>5000000</v>
      </c>
      <c r="AD29" s="57"/>
      <c r="AE29" s="9">
        <v>1000000</v>
      </c>
      <c r="AF29" s="57"/>
      <c r="AG29" s="9">
        <v>5000000000000</v>
      </c>
      <c r="AH29" s="57"/>
      <c r="AI29" s="9">
        <v>5000000000000</v>
      </c>
      <c r="AJ29" s="57"/>
      <c r="AK29" s="96">
        <f>AI29/سهام!$AA$1</f>
        <v>3.4942778679581565E-2</v>
      </c>
    </row>
    <row r="30" spans="1:37" x14ac:dyDescent="0.45">
      <c r="A30" s="17" t="s">
        <v>171</v>
      </c>
      <c r="C30" s="7" t="s">
        <v>183</v>
      </c>
      <c r="E30" s="7" t="s">
        <v>183</v>
      </c>
      <c r="G30" s="2" t="s">
        <v>99</v>
      </c>
      <c r="I30" s="7" t="s">
        <v>173</v>
      </c>
      <c r="K30" s="9">
        <v>23</v>
      </c>
      <c r="L30" s="57"/>
      <c r="M30" s="9">
        <v>23</v>
      </c>
      <c r="O30" s="9">
        <v>5000000</v>
      </c>
      <c r="P30" s="57"/>
      <c r="Q30" s="9">
        <v>5000000000000</v>
      </c>
      <c r="R30" s="57"/>
      <c r="S30" s="9">
        <v>5000000000000</v>
      </c>
      <c r="T30" s="57"/>
      <c r="U30" s="9">
        <v>0</v>
      </c>
      <c r="V30" s="57"/>
      <c r="W30" s="9">
        <v>0</v>
      </c>
      <c r="X30" s="57"/>
      <c r="Y30" s="9">
        <v>0</v>
      </c>
      <c r="Z30" s="57"/>
      <c r="AA30" s="9">
        <v>0</v>
      </c>
      <c r="AB30" s="57"/>
      <c r="AC30" s="9">
        <v>5000000</v>
      </c>
      <c r="AD30" s="57"/>
      <c r="AE30" s="9">
        <v>1000000</v>
      </c>
      <c r="AF30" s="57"/>
      <c r="AG30" s="9">
        <v>5000000000000</v>
      </c>
      <c r="AH30" s="57"/>
      <c r="AI30" s="9">
        <v>5000000000000</v>
      </c>
      <c r="AJ30" s="57"/>
      <c r="AK30" s="96">
        <f>AI30/سهام!$AA$1</f>
        <v>3.4942778679581565E-2</v>
      </c>
    </row>
    <row r="31" spans="1:37" ht="21" x14ac:dyDescent="0.45">
      <c r="A31" s="100" t="s">
        <v>156</v>
      </c>
      <c r="C31" s="2"/>
      <c r="E31" s="2"/>
      <c r="G31" s="2"/>
      <c r="I31" s="2"/>
      <c r="K31" s="2"/>
      <c r="M31" s="2"/>
      <c r="O31" s="9"/>
      <c r="Q31" s="79">
        <f>SUM(Q10:Q30)</f>
        <v>40372921784931</v>
      </c>
      <c r="S31" s="79">
        <f>SUM(S10:S30)</f>
        <v>41174713487280</v>
      </c>
      <c r="U31" s="2"/>
      <c r="W31" s="79">
        <f>SUM(W10:W30)</f>
        <v>22282591770800</v>
      </c>
      <c r="Y31" s="2"/>
      <c r="AA31" s="79">
        <f>SUM(AA10:AA30)</f>
        <v>0</v>
      </c>
      <c r="AC31" s="2"/>
      <c r="AE31" s="2"/>
      <c r="AG31" s="79">
        <f>SUM(AG10:AG30)</f>
        <v>62655513555731</v>
      </c>
      <c r="AI31" s="79">
        <f>SUM(AI10:AI30)</f>
        <v>60621177915862</v>
      </c>
      <c r="AK31" s="93">
        <f>SUM(AK10:AK30)</f>
        <v>0.4236544806419007</v>
      </c>
    </row>
    <row r="37" spans="22:22" x14ac:dyDescent="0.45">
      <c r="V37" s="6">
        <v>0</v>
      </c>
    </row>
  </sheetData>
  <sortState xmlns:xlrd2="http://schemas.microsoft.com/office/spreadsheetml/2017/richdata2" ref="A10:AK30">
    <sortCondition descending="1" ref="AI10:AI30"/>
  </sortState>
  <mergeCells count="25">
    <mergeCell ref="AI7:AI8"/>
    <mergeCell ref="AG7:AG8"/>
    <mergeCell ref="AE7:AE8"/>
    <mergeCell ref="AC7:AC8"/>
    <mergeCell ref="A3:AK3"/>
    <mergeCell ref="U6:AA6"/>
    <mergeCell ref="O6:S6"/>
    <mergeCell ref="A6:N6"/>
    <mergeCell ref="A4:AK4"/>
    <mergeCell ref="A2:AK2"/>
    <mergeCell ref="A1:AK1"/>
    <mergeCell ref="Y7:AA7"/>
    <mergeCell ref="O7:O8"/>
    <mergeCell ref="M7:M8"/>
    <mergeCell ref="K7:K8"/>
    <mergeCell ref="I7:I8"/>
    <mergeCell ref="G7:G8"/>
    <mergeCell ref="S7:S8"/>
    <mergeCell ref="Q7:Q8"/>
    <mergeCell ref="U7:W7"/>
    <mergeCell ref="A7:B8"/>
    <mergeCell ref="E7:E8"/>
    <mergeCell ref="C7:C8"/>
    <mergeCell ref="AK7:AK8"/>
    <mergeCell ref="AC6:AK6"/>
  </mergeCells>
  <pageMargins left="0.39" right="0.39" top="0.39" bottom="0.39" header="0" footer="0"/>
  <pageSetup paperSize="9" scale="4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N10"/>
  <sheetViews>
    <sheetView rightToLeft="1" view="pageBreakPreview" zoomScale="115" zoomScaleNormal="100" zoomScaleSheetLayoutView="115" workbookViewId="0">
      <selection sqref="A1:K1"/>
    </sheetView>
  </sheetViews>
  <sheetFormatPr defaultRowHeight="18.75" x14ac:dyDescent="0.45"/>
  <cols>
    <col min="1" max="1" width="26" style="5" customWidth="1"/>
    <col min="2" max="2" width="0.85546875" style="5" customWidth="1"/>
    <col min="3" max="3" width="25.5703125" style="52" bestFit="1" customWidth="1"/>
    <col min="4" max="4" width="0.85546875" style="52" customWidth="1"/>
    <col min="5" max="5" width="25.85546875" style="52" bestFit="1" customWidth="1"/>
    <col min="6" max="6" width="0.85546875" style="52" customWidth="1"/>
    <col min="7" max="7" width="24.7109375" style="52" bestFit="1" customWidth="1"/>
    <col min="8" max="8" width="0.85546875" style="52" customWidth="1"/>
    <col min="9" max="9" width="25.28515625" style="52" bestFit="1" customWidth="1"/>
    <col min="10" max="10" width="0.85546875" style="52" customWidth="1"/>
    <col min="11" max="11" width="11.140625" style="52" customWidth="1"/>
    <col min="12" max="12" width="1.42578125" style="52" customWidth="1"/>
    <col min="13" max="13" width="12.42578125" style="52" bestFit="1" customWidth="1"/>
    <col min="14" max="14" width="9.140625" style="52"/>
    <col min="15" max="16384" width="9.140625" style="5"/>
  </cols>
  <sheetData>
    <row r="1" spans="1:14" ht="21" x14ac:dyDescent="0.45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4" ht="21" x14ac:dyDescent="0.45">
      <c r="A2" s="213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pans="1:14" ht="21" x14ac:dyDescent="0.45">
      <c r="A3" s="213" t="s">
        <v>200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</row>
    <row r="5" spans="1:14" ht="21" x14ac:dyDescent="0.45">
      <c r="A5" s="215" t="s">
        <v>143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</row>
    <row r="6" spans="1:14" ht="21" x14ac:dyDescent="0.45">
      <c r="C6" s="43" t="s">
        <v>198</v>
      </c>
      <c r="D6" s="54"/>
      <c r="E6" s="214" t="s">
        <v>2</v>
      </c>
      <c r="F6" s="214"/>
      <c r="G6" s="214"/>
      <c r="H6" s="54"/>
      <c r="I6" s="214" t="s">
        <v>201</v>
      </c>
      <c r="J6" s="214"/>
      <c r="K6" s="214"/>
    </row>
    <row r="7" spans="1:14" ht="36.75" customHeight="1" x14ac:dyDescent="0.45">
      <c r="A7" s="41" t="s">
        <v>86</v>
      </c>
      <c r="B7" s="42"/>
      <c r="C7" s="43" t="s">
        <v>46</v>
      </c>
      <c r="D7" s="42"/>
      <c r="E7" s="43" t="s">
        <v>47</v>
      </c>
      <c r="F7" s="42"/>
      <c r="G7" s="43" t="s">
        <v>48</v>
      </c>
      <c r="H7" s="42"/>
      <c r="I7" s="43" t="s">
        <v>46</v>
      </c>
      <c r="J7" s="42"/>
      <c r="K7" s="44" t="s">
        <v>132</v>
      </c>
    </row>
    <row r="8" spans="1:14" ht="18.75" customHeight="1" x14ac:dyDescent="0.45">
      <c r="C8" s="49" t="s">
        <v>133</v>
      </c>
      <c r="E8" s="49" t="s">
        <v>133</v>
      </c>
      <c r="G8" s="49" t="s">
        <v>133</v>
      </c>
      <c r="I8" s="49" t="s">
        <v>133</v>
      </c>
    </row>
    <row r="9" spans="1:14" ht="21.75" customHeight="1" x14ac:dyDescent="0.45">
      <c r="A9" s="82" t="s">
        <v>131</v>
      </c>
      <c r="C9" s="33">
        <v>82252317200138</v>
      </c>
      <c r="D9" s="33"/>
      <c r="E9" s="33">
        <v>85031452699753</v>
      </c>
      <c r="F9" s="33"/>
      <c r="G9" s="33">
        <v>-94736816251381</v>
      </c>
      <c r="H9" s="33"/>
      <c r="I9" s="33">
        <v>72546953648510</v>
      </c>
      <c r="J9" s="33"/>
      <c r="K9" s="117">
        <f>I9/سهام!$AA$1</f>
        <v>0.50699842904354941</v>
      </c>
    </row>
    <row r="10" spans="1:14" s="45" customFormat="1" ht="21" x14ac:dyDescent="0.55000000000000004">
      <c r="A10" s="35" t="s">
        <v>156</v>
      </c>
      <c r="C10" s="87">
        <f>SUM(C9)</f>
        <v>82252317200138</v>
      </c>
      <c r="D10" s="46"/>
      <c r="E10" s="87">
        <f>SUM(E9)</f>
        <v>85031452699753</v>
      </c>
      <c r="F10" s="46"/>
      <c r="G10" s="87">
        <f>SUM(G9)</f>
        <v>-94736816251381</v>
      </c>
      <c r="H10" s="46"/>
      <c r="I10" s="87">
        <f>SUM(I9)</f>
        <v>72546953648510</v>
      </c>
      <c r="J10" s="46"/>
      <c r="K10" s="88">
        <f>SUM(K9)</f>
        <v>0.50699842904354941</v>
      </c>
      <c r="L10" s="42"/>
      <c r="M10" s="42"/>
      <c r="N10" s="42"/>
    </row>
  </sheetData>
  <sortState xmlns:xlrd2="http://schemas.microsoft.com/office/spreadsheetml/2017/richdata2" ref="A9:K9">
    <sortCondition descending="1" ref="I9"/>
  </sortState>
  <mergeCells count="6">
    <mergeCell ref="A1:K1"/>
    <mergeCell ref="I6:K6"/>
    <mergeCell ref="A5:K5"/>
    <mergeCell ref="E6:G6"/>
    <mergeCell ref="A3:K3"/>
    <mergeCell ref="A2:K2"/>
  </mergeCells>
  <pageMargins left="0.7" right="0.7" top="0.75" bottom="0.75" header="0.3" footer="0.3"/>
  <pageSetup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0FB8E-9468-4226-9C0A-8E086653D716}">
  <sheetPr>
    <tabColor theme="6" tint="0.39997558519241921"/>
  </sheetPr>
  <dimension ref="A1:AA21"/>
  <sheetViews>
    <sheetView rightToLeft="1" view="pageBreakPreview" zoomScale="98" zoomScaleNormal="100" zoomScaleSheetLayoutView="98" workbookViewId="0">
      <selection sqref="A1:Y1"/>
    </sheetView>
  </sheetViews>
  <sheetFormatPr defaultRowHeight="18.75" x14ac:dyDescent="0.45"/>
  <cols>
    <col min="1" max="1" width="40.140625" style="5" bestFit="1" customWidth="1"/>
    <col min="2" max="2" width="0.85546875" style="5" customWidth="1"/>
    <col min="3" max="3" width="13" style="6" customWidth="1"/>
    <col min="4" max="4" width="0.85546875" style="6" customWidth="1"/>
    <col min="5" max="5" width="18.5703125" style="6" bestFit="1" customWidth="1"/>
    <col min="6" max="6" width="0.85546875" style="6" customWidth="1"/>
    <col min="7" max="7" width="19" style="6" bestFit="1" customWidth="1"/>
    <col min="8" max="8" width="0.85546875" style="6" customWidth="1"/>
    <col min="9" max="9" width="11.85546875" style="6" bestFit="1" customWidth="1"/>
    <col min="10" max="10" width="0.85546875" style="6" customWidth="1"/>
    <col min="11" max="11" width="16.140625" style="6" bestFit="1" customWidth="1"/>
    <col min="12" max="12" width="0.85546875" style="6" customWidth="1"/>
    <col min="13" max="13" width="13.42578125" style="6" bestFit="1" customWidth="1"/>
    <col min="14" max="14" width="0.85546875" style="6" customWidth="1"/>
    <col min="15" max="15" width="16.42578125" style="6" bestFit="1" customWidth="1"/>
    <col min="16" max="16" width="0.85546875" style="6" customWidth="1"/>
    <col min="17" max="17" width="13" style="6" customWidth="1"/>
    <col min="18" max="18" width="0.85546875" style="6" customWidth="1"/>
    <col min="19" max="19" width="12" style="6" customWidth="1"/>
    <col min="20" max="20" width="0.85546875" style="6" customWidth="1"/>
    <col min="21" max="21" width="18.42578125" style="6" bestFit="1" customWidth="1"/>
    <col min="22" max="22" width="0.85546875" style="6" customWidth="1"/>
    <col min="23" max="23" width="21.7109375" style="6" customWidth="1"/>
    <col min="24" max="24" width="0.85546875" style="6" customWidth="1"/>
    <col min="25" max="25" width="11.42578125" style="94" customWidth="1"/>
    <col min="26" max="26" width="2.140625" style="5" customWidth="1"/>
    <col min="27" max="16384" width="9.140625" style="5"/>
  </cols>
  <sheetData>
    <row r="1" spans="1:27" ht="21" x14ac:dyDescent="0.4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</row>
    <row r="2" spans="1:27" ht="21" x14ac:dyDescent="0.45">
      <c r="A2" s="196" t="s">
        <v>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</row>
    <row r="3" spans="1:27" ht="21" x14ac:dyDescent="0.45">
      <c r="A3" s="196" t="s">
        <v>200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</row>
    <row r="4" spans="1:27" ht="21" x14ac:dyDescent="0.45">
      <c r="A4" s="165" t="s">
        <v>146</v>
      </c>
      <c r="B4" s="47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91"/>
    </row>
    <row r="5" spans="1:27" ht="21" x14ac:dyDescent="0.45">
      <c r="A5" s="165" t="s">
        <v>147</v>
      </c>
      <c r="B5" s="47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91"/>
    </row>
    <row r="6" spans="1:27" ht="21" x14ac:dyDescent="0.45">
      <c r="B6" s="47"/>
      <c r="C6" s="197" t="s">
        <v>198</v>
      </c>
      <c r="D6" s="197"/>
      <c r="E6" s="197"/>
      <c r="F6" s="197"/>
      <c r="G6" s="197"/>
      <c r="I6" s="197" t="s">
        <v>2</v>
      </c>
      <c r="J6" s="197"/>
      <c r="K6" s="197"/>
      <c r="L6" s="197"/>
      <c r="M6" s="197"/>
      <c r="N6" s="197"/>
      <c r="O6" s="197"/>
      <c r="Q6" s="197" t="s">
        <v>201</v>
      </c>
      <c r="R6" s="197"/>
      <c r="S6" s="197"/>
      <c r="T6" s="197"/>
      <c r="U6" s="197"/>
      <c r="V6" s="197"/>
      <c r="W6" s="197"/>
      <c r="X6" s="197"/>
      <c r="Y6" s="197"/>
    </row>
    <row r="7" spans="1:27" ht="21" customHeight="1" x14ac:dyDescent="0.45">
      <c r="A7" s="206" t="s">
        <v>5</v>
      </c>
      <c r="B7" s="47"/>
      <c r="C7" s="199" t="s">
        <v>6</v>
      </c>
      <c r="D7" s="22"/>
      <c r="E7" s="199" t="s">
        <v>7</v>
      </c>
      <c r="F7" s="22"/>
      <c r="G7" s="199" t="s">
        <v>8</v>
      </c>
      <c r="I7" s="198" t="s">
        <v>3</v>
      </c>
      <c r="J7" s="198"/>
      <c r="K7" s="198"/>
      <c r="L7" s="22"/>
      <c r="M7" s="198" t="s">
        <v>4</v>
      </c>
      <c r="N7" s="198"/>
      <c r="O7" s="198"/>
      <c r="Q7" s="199" t="s">
        <v>6</v>
      </c>
      <c r="R7" s="22"/>
      <c r="S7" s="201" t="s">
        <v>10</v>
      </c>
      <c r="T7" s="22"/>
      <c r="U7" s="199" t="s">
        <v>7</v>
      </c>
      <c r="V7" s="22"/>
      <c r="W7" s="199" t="s">
        <v>8</v>
      </c>
      <c r="X7" s="22"/>
      <c r="Y7" s="203" t="s">
        <v>132</v>
      </c>
    </row>
    <row r="8" spans="1:27" ht="21" x14ac:dyDescent="0.45">
      <c r="A8" s="197"/>
      <c r="B8" s="47"/>
      <c r="C8" s="200"/>
      <c r="E8" s="200"/>
      <c r="G8" s="200"/>
      <c r="I8" s="164" t="s">
        <v>6</v>
      </c>
      <c r="J8" s="22"/>
      <c r="K8" s="164" t="s">
        <v>7</v>
      </c>
      <c r="M8" s="164" t="s">
        <v>6</v>
      </c>
      <c r="N8" s="22"/>
      <c r="O8" s="164" t="s">
        <v>9</v>
      </c>
      <c r="Q8" s="200"/>
      <c r="S8" s="202"/>
      <c r="U8" s="200"/>
      <c r="W8" s="200"/>
      <c r="Y8" s="204"/>
    </row>
    <row r="9" spans="1:27" ht="21.75" customHeight="1" x14ac:dyDescent="0.45">
      <c r="A9" s="163"/>
      <c r="B9" s="47"/>
      <c r="C9" s="51"/>
      <c r="E9" s="49" t="s">
        <v>133</v>
      </c>
      <c r="G9" s="49" t="s">
        <v>133</v>
      </c>
      <c r="I9" s="51"/>
      <c r="J9" s="23"/>
      <c r="K9" s="49" t="s">
        <v>133</v>
      </c>
      <c r="M9" s="51"/>
      <c r="N9" s="23"/>
      <c r="O9" s="49" t="s">
        <v>133</v>
      </c>
      <c r="Q9" s="51"/>
      <c r="S9" s="49" t="s">
        <v>133</v>
      </c>
      <c r="U9" s="49" t="s">
        <v>133</v>
      </c>
      <c r="W9" s="49" t="s">
        <v>133</v>
      </c>
      <c r="Y9" s="92"/>
    </row>
    <row r="10" spans="1:27" ht="21" x14ac:dyDescent="0.45">
      <c r="A10" s="34" t="s">
        <v>187</v>
      </c>
      <c r="B10" s="47"/>
      <c r="C10" s="2">
        <v>4521000</v>
      </c>
      <c r="D10" s="2"/>
      <c r="E10" s="2">
        <v>199998660921</v>
      </c>
      <c r="F10" s="2"/>
      <c r="G10" s="2">
        <v>405367735898.40002</v>
      </c>
      <c r="H10" s="2"/>
      <c r="I10" s="2">
        <v>0</v>
      </c>
      <c r="J10" s="2"/>
      <c r="K10" s="2">
        <v>0</v>
      </c>
      <c r="L10" s="2"/>
      <c r="M10" s="6">
        <v>0</v>
      </c>
      <c r="O10" s="6">
        <v>0</v>
      </c>
      <c r="P10" s="2"/>
      <c r="Q10" s="2">
        <v>89879</v>
      </c>
      <c r="R10" s="2"/>
      <c r="S10" s="2">
        <v>5030000</v>
      </c>
      <c r="T10" s="2"/>
      <c r="U10" s="2">
        <v>199998660921</v>
      </c>
      <c r="V10" s="2"/>
      <c r="W10" s="2">
        <v>451006350712</v>
      </c>
      <c r="Y10" s="124">
        <f>W10/سهام!$AA$1</f>
        <v>3.1518830192030318E-3</v>
      </c>
      <c r="AA10" s="101"/>
    </row>
    <row r="11" spans="1:27" ht="21" x14ac:dyDescent="0.45">
      <c r="A11" s="167" t="s">
        <v>156</v>
      </c>
      <c r="C11" s="2"/>
      <c r="E11" s="79">
        <f>SUM(E10)</f>
        <v>199998660921</v>
      </c>
      <c r="G11" s="79">
        <f>SUM(G10)</f>
        <v>405367735898.40002</v>
      </c>
      <c r="I11" s="2"/>
      <c r="K11" s="79">
        <v>0</v>
      </c>
      <c r="M11" s="2"/>
      <c r="O11" s="79">
        <v>0</v>
      </c>
      <c r="Q11" s="2"/>
      <c r="S11" s="2"/>
      <c r="U11" s="79">
        <f>SUM(U10)</f>
        <v>199998660921</v>
      </c>
      <c r="W11" s="79">
        <f>SUM(W10)</f>
        <v>451006350712</v>
      </c>
      <c r="Y11" s="93">
        <f>SUM(Y10)</f>
        <v>3.1518830192030318E-3</v>
      </c>
    </row>
    <row r="13" spans="1:27" x14ac:dyDescent="0.45">
      <c r="A13" s="205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</row>
    <row r="19" spans="19:21" x14ac:dyDescent="0.45">
      <c r="S19" s="170"/>
    </row>
    <row r="21" spans="19:21" x14ac:dyDescent="0.45">
      <c r="U21" s="169"/>
    </row>
  </sheetData>
  <mergeCells count="18">
    <mergeCell ref="A13:Y13"/>
    <mergeCell ref="I6:O6"/>
    <mergeCell ref="Q6:Y6"/>
    <mergeCell ref="A7:A8"/>
    <mergeCell ref="C7:C8"/>
    <mergeCell ref="E7:E8"/>
    <mergeCell ref="G7:G8"/>
    <mergeCell ref="I7:K7"/>
    <mergeCell ref="M7:O7"/>
    <mergeCell ref="Q7:Q8"/>
    <mergeCell ref="S7:S8"/>
    <mergeCell ref="A1:Y1"/>
    <mergeCell ref="A2:Y2"/>
    <mergeCell ref="A3:Y3"/>
    <mergeCell ref="C6:G6"/>
    <mergeCell ref="U7:U8"/>
    <mergeCell ref="W7:W8"/>
    <mergeCell ref="Y7:Y8"/>
  </mergeCells>
  <pageMargins left="0.7" right="0.7" top="0.75" bottom="0.75" header="0.3" footer="0.3"/>
  <pageSetup scale="3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  <pageSetUpPr fitToPage="1"/>
  </sheetPr>
  <dimension ref="A1:T28"/>
  <sheetViews>
    <sheetView rightToLeft="1" view="pageBreakPreview" zoomScale="115" zoomScaleNormal="100" zoomScaleSheetLayoutView="115" workbookViewId="0">
      <selection sqref="A1:M1"/>
    </sheetView>
  </sheetViews>
  <sheetFormatPr defaultRowHeight="18.75" x14ac:dyDescent="0.45"/>
  <cols>
    <col min="1" max="1" width="33" style="61" customWidth="1"/>
    <col min="2" max="2" width="0.85546875" style="61" customWidth="1"/>
    <col min="3" max="3" width="14.28515625" style="73" customWidth="1"/>
    <col min="4" max="4" width="0.85546875" style="73" customWidth="1"/>
    <col min="5" max="5" width="14.28515625" style="73" customWidth="1"/>
    <col min="6" max="6" width="0.85546875" style="73" customWidth="1"/>
    <col min="7" max="7" width="13" style="73" customWidth="1"/>
    <col min="8" max="8" width="0.85546875" style="73" customWidth="1"/>
    <col min="9" max="9" width="12.140625" style="73" customWidth="1"/>
    <col min="10" max="10" width="0.85546875" style="73" customWidth="1"/>
    <col min="11" max="11" width="18.85546875" style="73" customWidth="1"/>
    <col min="12" max="12" width="0.85546875" style="73" customWidth="1"/>
    <col min="13" max="13" width="18.7109375" style="73" customWidth="1"/>
    <col min="14" max="14" width="0.85546875" style="73" customWidth="1"/>
    <col min="15" max="15" width="24.7109375" style="73" bestFit="1" customWidth="1"/>
    <col min="16" max="16" width="9.140625" style="73"/>
    <col min="17" max="16384" width="9.140625" style="61"/>
  </cols>
  <sheetData>
    <row r="1" spans="1:20" ht="21" x14ac:dyDescent="0.4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</row>
    <row r="2" spans="1:20" ht="21" x14ac:dyDescent="0.45">
      <c r="A2" s="217" t="s">
        <v>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</row>
    <row r="3" spans="1:20" ht="21" x14ac:dyDescent="0.45">
      <c r="A3" s="217" t="s">
        <v>200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</row>
    <row r="4" spans="1:20" ht="21" x14ac:dyDescent="0.4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20" x14ac:dyDescent="0.45">
      <c r="A5" s="218" t="s">
        <v>38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</row>
    <row r="6" spans="1:20" x14ac:dyDescent="0.45">
      <c r="A6" s="218" t="s">
        <v>150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</row>
    <row r="8" spans="1:20" ht="21" x14ac:dyDescent="0.45">
      <c r="A8" s="216" t="s">
        <v>39</v>
      </c>
      <c r="C8" s="211" t="str">
        <f>سهام!Q6</f>
        <v>1404/11/30</v>
      </c>
      <c r="D8" s="211"/>
      <c r="E8" s="211"/>
      <c r="F8" s="211"/>
      <c r="G8" s="211"/>
      <c r="H8" s="211"/>
      <c r="I8" s="211"/>
      <c r="J8" s="211"/>
      <c r="K8" s="211"/>
      <c r="L8" s="211"/>
      <c r="M8" s="211"/>
    </row>
    <row r="9" spans="1:20" ht="42" x14ac:dyDescent="0.45">
      <c r="A9" s="211"/>
      <c r="C9" s="8" t="s">
        <v>6</v>
      </c>
      <c r="D9" s="75"/>
      <c r="E9" s="8" t="s">
        <v>40</v>
      </c>
      <c r="F9" s="75"/>
      <c r="G9" s="8" t="s">
        <v>41</v>
      </c>
      <c r="H9" s="75"/>
      <c r="I9" s="8" t="s">
        <v>42</v>
      </c>
      <c r="J9" s="75"/>
      <c r="K9" s="8" t="s">
        <v>43</v>
      </c>
      <c r="L9" s="75"/>
      <c r="M9" s="8" t="s">
        <v>44</v>
      </c>
    </row>
    <row r="10" spans="1:20" x14ac:dyDescent="0.45">
      <c r="A10" s="55"/>
      <c r="C10" s="69"/>
      <c r="D10" s="74"/>
      <c r="E10" s="69" t="s">
        <v>133</v>
      </c>
      <c r="F10" s="74"/>
      <c r="G10" s="69" t="s">
        <v>133</v>
      </c>
      <c r="H10" s="74"/>
      <c r="I10" s="55"/>
      <c r="J10" s="74"/>
      <c r="K10" s="69" t="s">
        <v>133</v>
      </c>
      <c r="L10" s="74"/>
      <c r="M10" s="69"/>
    </row>
    <row r="11" spans="1:20" x14ac:dyDescent="0.45">
      <c r="A11" s="68" t="s">
        <v>103</v>
      </c>
      <c r="B11" s="67"/>
      <c r="C11" s="55">
        <v>1983800</v>
      </c>
      <c r="D11" s="74"/>
      <c r="E11" s="55">
        <v>1000000</v>
      </c>
      <c r="F11" s="74"/>
      <c r="G11" s="55">
        <v>1000000</v>
      </c>
      <c r="H11" s="74"/>
      <c r="I11" s="90" t="s">
        <v>213</v>
      </c>
      <c r="J11" s="74"/>
      <c r="K11" s="55">
        <v>1982721308750</v>
      </c>
      <c r="L11" s="74"/>
      <c r="M11" s="55" t="s">
        <v>45</v>
      </c>
      <c r="O11" s="171"/>
      <c r="P11" s="143"/>
      <c r="Q11" s="144"/>
      <c r="R11" s="144"/>
      <c r="S11" s="144"/>
      <c r="T11" s="144"/>
    </row>
    <row r="12" spans="1:20" customFormat="1" ht="21.75" customHeight="1" x14ac:dyDescent="0.45">
      <c r="A12" s="68" t="s">
        <v>104</v>
      </c>
      <c r="B12" s="67"/>
      <c r="C12" s="55">
        <v>4302000</v>
      </c>
      <c r="D12" s="74"/>
      <c r="E12" s="55">
        <v>1000000</v>
      </c>
      <c r="F12" s="74"/>
      <c r="G12" s="55">
        <v>1000000</v>
      </c>
      <c r="H12" s="74"/>
      <c r="I12" s="90" t="s">
        <v>213</v>
      </c>
      <c r="J12" s="74"/>
      <c r="K12" s="55">
        <v>4299660787500</v>
      </c>
      <c r="L12" s="74"/>
      <c r="M12" s="55" t="s">
        <v>45</v>
      </c>
      <c r="O12" s="172"/>
      <c r="P12" s="145"/>
      <c r="Q12" s="145"/>
      <c r="R12" s="145"/>
      <c r="S12" s="145"/>
      <c r="T12" s="145"/>
    </row>
    <row r="13" spans="1:20" customFormat="1" ht="21.75" customHeight="1" x14ac:dyDescent="0.45">
      <c r="A13" s="68" t="s">
        <v>105</v>
      </c>
      <c r="B13" s="67"/>
      <c r="C13" s="55">
        <v>646000</v>
      </c>
      <c r="D13" s="74"/>
      <c r="E13" s="55">
        <v>982129</v>
      </c>
      <c r="F13" s="74"/>
      <c r="G13" s="55">
        <v>1000000</v>
      </c>
      <c r="H13" s="74"/>
      <c r="I13" s="90" t="s">
        <v>214</v>
      </c>
      <c r="J13" s="74"/>
      <c r="K13" s="55">
        <v>645648737500</v>
      </c>
      <c r="L13" s="74"/>
      <c r="M13" s="55" t="s">
        <v>45</v>
      </c>
      <c r="O13" s="145"/>
      <c r="P13" s="145"/>
      <c r="Q13" s="145"/>
      <c r="R13" s="145"/>
      <c r="S13" s="145"/>
      <c r="T13" s="145"/>
    </row>
    <row r="14" spans="1:20" customFormat="1" ht="21.75" customHeight="1" x14ac:dyDescent="0.45">
      <c r="A14" s="68" t="s">
        <v>94</v>
      </c>
      <c r="B14" s="67"/>
      <c r="C14" s="55">
        <v>1499971</v>
      </c>
      <c r="D14" s="74"/>
      <c r="E14" s="55">
        <v>1000000</v>
      </c>
      <c r="F14" s="74"/>
      <c r="G14" s="55">
        <v>900000</v>
      </c>
      <c r="H14" s="74"/>
      <c r="I14" s="90" t="s">
        <v>215</v>
      </c>
      <c r="J14" s="74"/>
      <c r="K14" s="55">
        <v>1349239851691</v>
      </c>
      <c r="L14" s="74"/>
      <c r="M14" s="55" t="s">
        <v>45</v>
      </c>
      <c r="O14" s="145"/>
      <c r="P14" s="145"/>
      <c r="Q14" s="145"/>
      <c r="R14" s="145"/>
      <c r="S14" s="145"/>
      <c r="T14" s="145"/>
    </row>
    <row r="15" spans="1:20" customFormat="1" ht="21.75" customHeight="1" x14ac:dyDescent="0.45">
      <c r="A15" s="68" t="s">
        <v>35</v>
      </c>
      <c r="B15" s="67"/>
      <c r="C15" s="55">
        <v>500000</v>
      </c>
      <c r="D15" s="74"/>
      <c r="E15" s="55">
        <v>1000000</v>
      </c>
      <c r="F15" s="74"/>
      <c r="G15" s="55">
        <v>900000</v>
      </c>
      <c r="H15" s="74"/>
      <c r="I15" s="90" t="s">
        <v>215</v>
      </c>
      <c r="J15" s="74"/>
      <c r="K15" s="55">
        <v>449755312500</v>
      </c>
      <c r="L15" s="74"/>
      <c r="M15" s="55" t="s">
        <v>45</v>
      </c>
      <c r="O15" s="145"/>
      <c r="P15" s="145"/>
      <c r="Q15" s="145"/>
      <c r="R15" s="145"/>
      <c r="S15" s="145"/>
      <c r="T15" s="145"/>
    </row>
    <row r="16" spans="1:20" customFormat="1" ht="21.75" customHeight="1" x14ac:dyDescent="0.45">
      <c r="A16" s="68" t="s">
        <v>31</v>
      </c>
      <c r="B16" s="67"/>
      <c r="C16" s="55">
        <v>526865</v>
      </c>
      <c r="D16" s="74"/>
      <c r="E16" s="55">
        <v>957940</v>
      </c>
      <c r="F16" s="74"/>
      <c r="G16" s="55">
        <v>937088</v>
      </c>
      <c r="H16" s="74"/>
      <c r="I16" s="90" t="s">
        <v>216</v>
      </c>
      <c r="J16" s="74"/>
      <c r="K16" s="55">
        <v>493450409484</v>
      </c>
      <c r="L16" s="74"/>
      <c r="M16" s="55" t="s">
        <v>45</v>
      </c>
      <c r="O16" s="145"/>
      <c r="P16" s="145"/>
      <c r="Q16" s="145"/>
      <c r="R16" s="145"/>
      <c r="S16" s="145"/>
      <c r="T16" s="145"/>
    </row>
    <row r="17" spans="1:20" customFormat="1" ht="21.75" customHeight="1" x14ac:dyDescent="0.45">
      <c r="A17" s="68" t="s">
        <v>91</v>
      </c>
      <c r="B17" s="67"/>
      <c r="C17" s="55">
        <v>1500000</v>
      </c>
      <c r="D17" s="74"/>
      <c r="E17" s="55">
        <v>1000000</v>
      </c>
      <c r="F17" s="74"/>
      <c r="G17" s="55">
        <v>900000</v>
      </c>
      <c r="H17" s="74"/>
      <c r="I17" s="90" t="s">
        <v>215</v>
      </c>
      <c r="J17" s="74"/>
      <c r="K17" s="55">
        <v>1349265937500</v>
      </c>
      <c r="L17" s="74"/>
      <c r="M17" s="55" t="s">
        <v>45</v>
      </c>
      <c r="O17" s="145"/>
      <c r="P17" s="145"/>
      <c r="Q17" s="145"/>
      <c r="R17" s="145"/>
      <c r="S17" s="145"/>
      <c r="T17" s="145"/>
    </row>
    <row r="18" spans="1:20" customFormat="1" ht="21.75" customHeight="1" x14ac:dyDescent="0.45">
      <c r="A18" s="68" t="s">
        <v>96</v>
      </c>
      <c r="B18" s="67"/>
      <c r="C18" s="55">
        <v>3528000</v>
      </c>
      <c r="D18" s="74"/>
      <c r="E18" s="55">
        <v>956630</v>
      </c>
      <c r="F18" s="74"/>
      <c r="G18" s="55">
        <v>990000</v>
      </c>
      <c r="H18" s="74"/>
      <c r="I18" s="90" t="s">
        <v>217</v>
      </c>
      <c r="J18" s="74"/>
      <c r="K18" s="55">
        <v>3490820833500</v>
      </c>
      <c r="L18" s="74"/>
      <c r="M18" s="55" t="s">
        <v>45</v>
      </c>
      <c r="O18" s="145"/>
      <c r="P18" s="145"/>
      <c r="Q18" s="145"/>
      <c r="R18" s="145"/>
      <c r="S18" s="145"/>
      <c r="T18" s="145"/>
    </row>
    <row r="19" spans="1:20" customFormat="1" ht="21.75" customHeight="1" x14ac:dyDescent="0.45">
      <c r="A19" s="68" t="s">
        <v>114</v>
      </c>
      <c r="B19" s="67"/>
      <c r="C19" s="55">
        <v>2650000</v>
      </c>
      <c r="D19" s="74"/>
      <c r="E19" s="55">
        <v>820990</v>
      </c>
      <c r="F19" s="74"/>
      <c r="G19" s="55">
        <v>744117</v>
      </c>
      <c r="H19" s="74"/>
      <c r="I19" s="90" t="s">
        <v>218</v>
      </c>
      <c r="J19" s="74"/>
      <c r="K19" s="55">
        <v>1970837823910</v>
      </c>
      <c r="L19" s="74"/>
      <c r="M19" s="55" t="s">
        <v>45</v>
      </c>
      <c r="O19" s="145"/>
      <c r="P19" s="145"/>
      <c r="Q19" s="145"/>
      <c r="R19" s="145"/>
      <c r="S19" s="145"/>
      <c r="T19" s="145"/>
    </row>
    <row r="20" spans="1:20" customFormat="1" ht="21.75" customHeight="1" x14ac:dyDescent="0.45">
      <c r="A20" s="68" t="s">
        <v>122</v>
      </c>
      <c r="B20" s="67"/>
      <c r="C20" s="55">
        <v>2700000</v>
      </c>
      <c r="D20" s="74"/>
      <c r="E20" s="55">
        <v>918970</v>
      </c>
      <c r="F20" s="74"/>
      <c r="G20" s="55">
        <v>925000</v>
      </c>
      <c r="H20" s="74"/>
      <c r="I20" s="90" t="s">
        <v>219</v>
      </c>
      <c r="J20" s="74"/>
      <c r="K20" s="55">
        <v>2496141984375</v>
      </c>
      <c r="L20" s="74"/>
      <c r="M20" s="55" t="s">
        <v>45</v>
      </c>
      <c r="O20" s="145"/>
      <c r="P20" s="145"/>
      <c r="Q20" s="145"/>
      <c r="R20" s="145"/>
      <c r="S20" s="145"/>
      <c r="T20" s="145"/>
    </row>
    <row r="21" spans="1:20" customFormat="1" ht="21.75" customHeight="1" x14ac:dyDescent="0.45">
      <c r="A21" s="68" t="s">
        <v>121</v>
      </c>
      <c r="B21" s="67"/>
      <c r="C21" s="55">
        <v>500000</v>
      </c>
      <c r="D21" s="74"/>
      <c r="E21" s="55">
        <v>1000000</v>
      </c>
      <c r="F21" s="74"/>
      <c r="G21" s="55">
        <v>900000</v>
      </c>
      <c r="H21" s="74"/>
      <c r="I21" s="90" t="s">
        <v>215</v>
      </c>
      <c r="J21" s="74"/>
      <c r="K21" s="55">
        <v>449755312500</v>
      </c>
      <c r="L21" s="74"/>
      <c r="M21" s="55" t="s">
        <v>45</v>
      </c>
      <c r="O21" s="145"/>
      <c r="P21" s="145"/>
      <c r="Q21" s="145"/>
      <c r="R21" s="145"/>
      <c r="S21" s="145"/>
      <c r="T21" s="145"/>
    </row>
    <row r="22" spans="1:20" customFormat="1" ht="21.75" customHeight="1" x14ac:dyDescent="0.45">
      <c r="A22" s="68" t="s">
        <v>127</v>
      </c>
      <c r="B22" s="67"/>
      <c r="C22" s="55">
        <v>2000000</v>
      </c>
      <c r="D22" s="74"/>
      <c r="E22" s="55">
        <v>1000000</v>
      </c>
      <c r="F22" s="74"/>
      <c r="G22" s="55">
        <v>900000</v>
      </c>
      <c r="H22" s="74"/>
      <c r="I22" s="90" t="s">
        <v>215</v>
      </c>
      <c r="J22" s="74"/>
      <c r="K22" s="55">
        <v>1799021250000</v>
      </c>
      <c r="L22" s="74"/>
      <c r="M22" s="55" t="s">
        <v>45</v>
      </c>
      <c r="O22" s="145"/>
      <c r="P22" s="145"/>
      <c r="Q22" s="145"/>
      <c r="R22" s="145"/>
      <c r="S22" s="145"/>
      <c r="T22" s="145"/>
    </row>
    <row r="23" spans="1:20" x14ac:dyDescent="0.45">
      <c r="A23" s="68" t="s">
        <v>169</v>
      </c>
      <c r="C23" s="73">
        <v>3200000</v>
      </c>
      <c r="E23" s="73">
        <v>870260</v>
      </c>
      <c r="G23" s="73">
        <v>853000</v>
      </c>
      <c r="I23" s="90" t="s">
        <v>220</v>
      </c>
      <c r="K23" s="73">
        <v>2728115780000</v>
      </c>
      <c r="M23" s="55" t="s">
        <v>45</v>
      </c>
      <c r="O23" s="143"/>
      <c r="P23" s="143"/>
      <c r="Q23" s="144"/>
      <c r="R23" s="144"/>
      <c r="S23" s="144"/>
      <c r="T23" s="144"/>
    </row>
    <row r="24" spans="1:20" x14ac:dyDescent="0.45">
      <c r="A24" s="68" t="s">
        <v>179</v>
      </c>
      <c r="C24" s="73">
        <v>4744704</v>
      </c>
      <c r="E24" s="73">
        <v>774400</v>
      </c>
      <c r="G24" s="73">
        <v>851840</v>
      </c>
      <c r="I24" s="90" t="s">
        <v>221</v>
      </c>
      <c r="K24" s="73">
        <v>4039530965403</v>
      </c>
      <c r="M24" s="55" t="s">
        <v>45</v>
      </c>
      <c r="O24" s="143"/>
      <c r="P24" s="143"/>
      <c r="Q24" s="144"/>
      <c r="R24" s="144"/>
      <c r="S24" s="144"/>
      <c r="T24" s="144"/>
    </row>
    <row r="25" spans="1:20" x14ac:dyDescent="0.45">
      <c r="A25" s="68" t="s">
        <v>178</v>
      </c>
      <c r="C25" s="73">
        <v>3253232</v>
      </c>
      <c r="E25" s="73">
        <v>876490</v>
      </c>
      <c r="G25" s="73">
        <v>788841</v>
      </c>
      <c r="I25" s="90" t="s">
        <v>215</v>
      </c>
      <c r="K25" s="73">
        <v>2564887367848</v>
      </c>
      <c r="M25" s="55" t="s">
        <v>45</v>
      </c>
      <c r="O25" s="143"/>
      <c r="P25" s="143"/>
      <c r="Q25" s="144"/>
      <c r="R25" s="144"/>
      <c r="S25" s="144"/>
      <c r="T25" s="144"/>
    </row>
    <row r="26" spans="1:20" x14ac:dyDescent="0.45">
      <c r="A26" s="68" t="s">
        <v>207</v>
      </c>
      <c r="C26" s="73">
        <v>2503046</v>
      </c>
      <c r="E26" s="73">
        <v>774400</v>
      </c>
      <c r="G26" s="73">
        <v>774400</v>
      </c>
      <c r="I26" s="73" t="s">
        <v>213</v>
      </c>
      <c r="K26" s="73">
        <v>1937304839790</v>
      </c>
      <c r="M26" s="55" t="s">
        <v>45</v>
      </c>
      <c r="O26" s="143"/>
      <c r="P26" s="143"/>
      <c r="Q26" s="144"/>
      <c r="R26" s="144"/>
      <c r="S26" s="144"/>
      <c r="T26" s="144"/>
    </row>
    <row r="27" spans="1:20" x14ac:dyDescent="0.45">
      <c r="A27" s="68" t="s">
        <v>206</v>
      </c>
      <c r="C27" s="73">
        <v>4197560</v>
      </c>
      <c r="E27" s="73">
        <v>2405304.7988999998</v>
      </c>
      <c r="G27" s="73">
        <v>2164775</v>
      </c>
      <c r="I27" s="73" t="s">
        <v>215</v>
      </c>
      <c r="K27" s="73">
        <v>9080185038611</v>
      </c>
      <c r="M27" s="55" t="s">
        <v>45</v>
      </c>
    </row>
    <row r="28" spans="1:20" x14ac:dyDescent="0.45">
      <c r="A28" s="68" t="s">
        <v>205</v>
      </c>
      <c r="C28" s="73">
        <v>5000000</v>
      </c>
      <c r="E28" s="73">
        <v>1000000</v>
      </c>
      <c r="G28" s="73">
        <v>900000</v>
      </c>
      <c r="I28" s="73" t="s">
        <v>215</v>
      </c>
      <c r="K28" s="73">
        <v>4497553125000</v>
      </c>
      <c r="M28" s="55" t="s">
        <v>45</v>
      </c>
    </row>
  </sheetData>
  <mergeCells count="7">
    <mergeCell ref="C8:M8"/>
    <mergeCell ref="A8:A9"/>
    <mergeCell ref="A1:M1"/>
    <mergeCell ref="A2:M2"/>
    <mergeCell ref="A3:M3"/>
    <mergeCell ref="A5:M5"/>
    <mergeCell ref="A6:M6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M18"/>
  <sheetViews>
    <sheetView rightToLeft="1" view="pageBreakPreview" zoomScaleNormal="100" zoomScaleSheetLayoutView="100" workbookViewId="0">
      <selection activeCell="K1" sqref="K1:K1048576"/>
    </sheetView>
  </sheetViews>
  <sheetFormatPr defaultRowHeight="18.75" x14ac:dyDescent="0.45"/>
  <cols>
    <col min="1" max="1" width="53.5703125" style="61" customWidth="1"/>
    <col min="2" max="2" width="0.85546875" style="5" customWidth="1"/>
    <col min="3" max="3" width="11.7109375" style="5" customWidth="1"/>
    <col min="4" max="4" width="0.85546875" style="5" customWidth="1"/>
    <col min="5" max="5" width="20.7109375" style="52" customWidth="1"/>
    <col min="6" max="6" width="0.85546875" style="52" customWidth="1"/>
    <col min="7" max="7" width="14.140625" style="115" bestFit="1" customWidth="1"/>
    <col min="8" max="8" width="1" style="52" customWidth="1"/>
    <col min="9" max="9" width="10.7109375" style="105" bestFit="1" customWidth="1"/>
    <col min="10" max="10" width="0.7109375" style="5" customWidth="1"/>
    <col min="11" max="11" width="24.7109375" style="102" hidden="1" customWidth="1"/>
    <col min="12" max="12" width="8.28515625" style="142" customWidth="1"/>
    <col min="13" max="13" width="24.5703125" style="226" customWidth="1"/>
    <col min="14" max="16384" width="9.140625" style="5"/>
  </cols>
  <sheetData>
    <row r="1" spans="1:13" ht="21" x14ac:dyDescent="0.4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K1" s="147">
        <v>143091081732481</v>
      </c>
      <c r="L1" s="148"/>
      <c r="M1" s="224"/>
    </row>
    <row r="2" spans="1:13" ht="21" x14ac:dyDescent="0.45">
      <c r="A2" s="196" t="s">
        <v>49</v>
      </c>
      <c r="B2" s="196"/>
      <c r="C2" s="196"/>
      <c r="D2" s="196"/>
      <c r="E2" s="196"/>
      <c r="F2" s="196"/>
      <c r="G2" s="196"/>
      <c r="H2" s="196"/>
      <c r="I2" s="196"/>
      <c r="K2" s="147"/>
      <c r="L2" s="148"/>
      <c r="M2" s="224"/>
    </row>
    <row r="3" spans="1:13" ht="21" x14ac:dyDescent="0.45">
      <c r="A3" s="196" t="str">
        <f>'صورت وضعیت'!B12</f>
        <v>برای ماه منتهی به 1404/11/30</v>
      </c>
      <c r="B3" s="196"/>
      <c r="C3" s="196"/>
      <c r="D3" s="196"/>
      <c r="E3" s="196"/>
      <c r="F3" s="196"/>
      <c r="G3" s="196"/>
      <c r="H3" s="196"/>
      <c r="I3" s="196"/>
      <c r="K3" s="147"/>
      <c r="L3" s="148"/>
      <c r="M3" s="224"/>
    </row>
    <row r="4" spans="1:13" x14ac:dyDescent="0.45">
      <c r="K4" s="147"/>
      <c r="L4" s="148"/>
      <c r="M4" s="224"/>
    </row>
    <row r="5" spans="1:13" ht="21" x14ac:dyDescent="0.45">
      <c r="A5" s="62" t="s">
        <v>148</v>
      </c>
      <c r="B5" s="26"/>
      <c r="C5" s="26"/>
      <c r="D5" s="26"/>
      <c r="E5" s="72"/>
      <c r="F5" s="72"/>
      <c r="G5" s="111"/>
      <c r="H5" s="72"/>
      <c r="I5" s="116"/>
      <c r="K5" s="147"/>
      <c r="L5" s="148"/>
      <c r="M5" s="224"/>
    </row>
    <row r="6" spans="1:13" x14ac:dyDescent="0.45">
      <c r="K6" s="147"/>
      <c r="L6" s="148"/>
      <c r="M6" s="224"/>
    </row>
    <row r="7" spans="1:13" ht="42" x14ac:dyDescent="0.45">
      <c r="A7" s="63" t="s">
        <v>50</v>
      </c>
      <c r="C7" s="39" t="s">
        <v>51</v>
      </c>
      <c r="E7" s="39" t="s">
        <v>46</v>
      </c>
      <c r="G7" s="112" t="s">
        <v>52</v>
      </c>
      <c r="I7" s="112" t="s">
        <v>142</v>
      </c>
      <c r="K7" s="147"/>
      <c r="L7" s="148"/>
      <c r="M7" s="224"/>
    </row>
    <row r="8" spans="1:13" ht="21" x14ac:dyDescent="0.45">
      <c r="A8" s="48"/>
      <c r="C8" s="20"/>
      <c r="E8" s="14" t="s">
        <v>133</v>
      </c>
      <c r="G8" s="104"/>
      <c r="I8" s="104"/>
      <c r="K8" s="147"/>
      <c r="L8" s="148"/>
      <c r="M8" s="224"/>
    </row>
    <row r="9" spans="1:13" ht="21" x14ac:dyDescent="0.45">
      <c r="A9" s="65" t="s">
        <v>139</v>
      </c>
      <c r="B9" s="27"/>
      <c r="C9" s="2" t="s">
        <v>53</v>
      </c>
      <c r="D9" s="27"/>
      <c r="E9" s="38">
        <f>'درآمد سرمایه گذاری در سهام'!S13</f>
        <v>711646950715</v>
      </c>
      <c r="G9" s="113">
        <f t="shared" ref="G9:G14" si="0">E9/$E$15</f>
        <v>3.0895842219624176E-2</v>
      </c>
      <c r="H9" s="97"/>
      <c r="I9" s="113">
        <f>E9/$K$1</f>
        <v>4.9733843793666665E-3</v>
      </c>
      <c r="K9" s="224">
        <f>'درآمد سرمایه گذاری در سهام'!I13</f>
        <v>39247351561</v>
      </c>
      <c r="L9" s="148"/>
    </row>
    <row r="10" spans="1:13" ht="42" x14ac:dyDescent="0.45">
      <c r="A10" s="64" t="s">
        <v>138</v>
      </c>
      <c r="C10" s="7" t="s">
        <v>54</v>
      </c>
      <c r="E10" s="38">
        <f>'درآمد سرمایه گذاری در صندوق'!S24</f>
        <v>2255411820898</v>
      </c>
      <c r="G10" s="113">
        <f t="shared" si="0"/>
        <v>9.7917721264355453E-2</v>
      </c>
      <c r="H10" s="97"/>
      <c r="I10" s="113">
        <f>E10/$K$1</f>
        <v>1.5762071217790174E-2</v>
      </c>
      <c r="K10" s="224">
        <f>'درآمد سرمایه گذاری در صندوق'!I24</f>
        <v>559837640761</v>
      </c>
      <c r="L10" s="148"/>
    </row>
    <row r="11" spans="1:13" ht="27.75" customHeight="1" x14ac:dyDescent="0.45">
      <c r="A11" s="64" t="s">
        <v>140</v>
      </c>
      <c r="C11" s="7" t="s">
        <v>55</v>
      </c>
      <c r="E11" s="11">
        <f>'درآمد سرمایه گذاری در اوراق'!S39</f>
        <v>9128571678516</v>
      </c>
      <c r="G11" s="113">
        <f t="shared" si="0"/>
        <v>0.39631296106390451</v>
      </c>
      <c r="H11" s="97"/>
      <c r="I11" s="113">
        <f>E11/$K$1</f>
        <v>6.3795531964616195E-2</v>
      </c>
      <c r="K11" s="224">
        <f>'درآمد سرمایه گذاری در اوراق'!I39</f>
        <v>623851914424</v>
      </c>
      <c r="L11" s="148"/>
    </row>
    <row r="12" spans="1:13" ht="30" customHeight="1" x14ac:dyDescent="0.45">
      <c r="A12" s="65" t="s">
        <v>141</v>
      </c>
      <c r="C12" s="7" t="s">
        <v>56</v>
      </c>
      <c r="E12" s="11">
        <f>'درآمد سپرده بانکی'!G10</f>
        <v>10686225952354</v>
      </c>
      <c r="G12" s="113">
        <f t="shared" si="0"/>
        <v>0.46393784251512177</v>
      </c>
      <c r="H12" s="97"/>
      <c r="I12" s="113">
        <f>E12/$K$1</f>
        <v>7.4681285674621303E-2</v>
      </c>
      <c r="K12" s="224">
        <f>'درآمد سپرده بانکی'!C10</f>
        <v>2120858096439</v>
      </c>
      <c r="L12" s="148"/>
    </row>
    <row r="13" spans="1:13" ht="30" customHeight="1" x14ac:dyDescent="0.45">
      <c r="A13" s="65" t="s">
        <v>197</v>
      </c>
      <c r="C13" s="2" t="s">
        <v>58</v>
      </c>
      <c r="E13" s="11">
        <f>'درآمد سرمایه گذاری در کالایی'!S11</f>
        <v>251007689791</v>
      </c>
      <c r="G13" s="113">
        <f t="shared" si="0"/>
        <v>1.0897389459623867E-2</v>
      </c>
      <c r="H13" s="97"/>
      <c r="I13" s="113">
        <f t="shared" ref="I13:I14" si="1">E13/$K$1</f>
        <v>1.7541812302479954E-3</v>
      </c>
      <c r="K13" s="224">
        <f>'درآمد سرمایه گذاری در کالایی'!I11</f>
        <v>45638614814</v>
      </c>
      <c r="L13" s="148"/>
    </row>
    <row r="14" spans="1:13" ht="23.25" customHeight="1" x14ac:dyDescent="0.45">
      <c r="A14" s="86" t="s">
        <v>57</v>
      </c>
      <c r="C14" s="173" t="s">
        <v>194</v>
      </c>
      <c r="E14" s="11">
        <f>'سایر درآمدها'!E10</f>
        <v>880890505</v>
      </c>
      <c r="G14" s="113">
        <f t="shared" si="0"/>
        <v>3.8243477370205797E-5</v>
      </c>
      <c r="H14" s="97"/>
      <c r="I14" s="113">
        <f t="shared" si="1"/>
        <v>6.1561523914319675E-6</v>
      </c>
      <c r="K14" s="224">
        <f>'سایر درآمدها'!C10</f>
        <v>0</v>
      </c>
      <c r="L14" s="148"/>
    </row>
    <row r="15" spans="1:13" ht="21" x14ac:dyDescent="0.55000000000000004">
      <c r="A15" s="35" t="s">
        <v>156</v>
      </c>
      <c r="C15" s="1"/>
      <c r="E15" s="36">
        <f>SUM(E9:E14)</f>
        <v>23033744982779</v>
      </c>
      <c r="G15" s="114">
        <f>SUM(G9:G14)</f>
        <v>1</v>
      </c>
      <c r="H15" s="89"/>
      <c r="I15" s="114">
        <f>SUM(I9:I14)</f>
        <v>0.16097261061903378</v>
      </c>
      <c r="K15" s="225">
        <f>SUM(K9:K14)</f>
        <v>3389433617999</v>
      </c>
      <c r="L15" s="148"/>
    </row>
    <row r="16" spans="1:13" x14ac:dyDescent="0.45">
      <c r="K16" s="147"/>
      <c r="L16" s="148"/>
      <c r="M16" s="224"/>
    </row>
    <row r="17" spans="11:13" x14ac:dyDescent="0.45">
      <c r="K17" s="147"/>
      <c r="L17" s="148"/>
      <c r="M17" s="224"/>
    </row>
    <row r="18" spans="11:13" x14ac:dyDescent="0.45">
      <c r="K18" s="147"/>
      <c r="L18" s="148"/>
      <c r="M18" s="224"/>
    </row>
  </sheetData>
  <mergeCells count="3">
    <mergeCell ref="A3:I3"/>
    <mergeCell ref="A2:I2"/>
    <mergeCell ref="A1:I1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W20"/>
  <sheetViews>
    <sheetView rightToLeft="1" view="pageBreakPreview" zoomScale="95" zoomScaleNormal="100" zoomScaleSheetLayoutView="95" workbookViewId="0">
      <selection sqref="A1:U1"/>
    </sheetView>
  </sheetViews>
  <sheetFormatPr defaultRowHeight="18.75" x14ac:dyDescent="0.45"/>
  <cols>
    <col min="1" max="1" width="26.28515625" style="18" bestFit="1" customWidth="1"/>
    <col min="2" max="2" width="0.85546875" style="18" customWidth="1"/>
    <col min="3" max="3" width="17.140625" style="11" customWidth="1"/>
    <col min="4" max="4" width="0.85546875" style="11" customWidth="1"/>
    <col min="5" max="5" width="22.140625" style="11" bestFit="1" customWidth="1"/>
    <col min="6" max="6" width="0.85546875" style="11" customWidth="1"/>
    <col min="7" max="7" width="21" style="11" bestFit="1" customWidth="1"/>
    <col min="8" max="8" width="0.85546875" style="11" customWidth="1"/>
    <col min="9" max="9" width="23.42578125" style="11" customWidth="1"/>
    <col min="10" max="10" width="0.85546875" style="11" customWidth="1"/>
    <col min="11" max="11" width="15.5703125" style="134" customWidth="1"/>
    <col min="12" max="12" width="0.85546875" style="11" customWidth="1"/>
    <col min="13" max="13" width="19.140625" style="11" bestFit="1" customWidth="1"/>
    <col min="14" max="14" width="1" style="11" customWidth="1"/>
    <col min="15" max="15" width="19.28515625" style="11" bestFit="1" customWidth="1"/>
    <col min="16" max="16" width="1.140625" style="11" customWidth="1"/>
    <col min="17" max="17" width="21.42578125" style="11" bestFit="1" customWidth="1"/>
    <col min="18" max="18" width="0.85546875" style="11" customWidth="1"/>
    <col min="19" max="19" width="22.7109375" style="11" customWidth="1"/>
    <col min="20" max="20" width="0.85546875" style="11" customWidth="1"/>
    <col min="21" max="21" width="11.5703125" style="130" customWidth="1"/>
    <col min="22" max="22" width="0.28515625" style="18" customWidth="1"/>
    <col min="23" max="23" width="21.7109375" style="18" bestFit="1" customWidth="1"/>
    <col min="24" max="24" width="9.140625" style="18"/>
    <col min="25" max="25" width="15.28515625" style="18" bestFit="1" customWidth="1"/>
    <col min="26" max="16384" width="9.140625" style="18"/>
  </cols>
  <sheetData>
    <row r="1" spans="1:23" ht="21" x14ac:dyDescent="0.4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</row>
    <row r="2" spans="1:23" ht="21" x14ac:dyDescent="0.45">
      <c r="A2" s="196" t="s">
        <v>49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</row>
    <row r="3" spans="1:23" ht="21" x14ac:dyDescent="0.45">
      <c r="A3" s="196" t="s">
        <v>200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</row>
    <row r="5" spans="1:23" ht="21" x14ac:dyDescent="0.45">
      <c r="A5" s="208" t="s">
        <v>151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</row>
    <row r="6" spans="1:23" ht="21" x14ac:dyDescent="0.45">
      <c r="C6" s="197" t="s">
        <v>59</v>
      </c>
      <c r="D6" s="197"/>
      <c r="E6" s="197"/>
      <c r="F6" s="197"/>
      <c r="G6" s="197"/>
      <c r="H6" s="197"/>
      <c r="I6" s="197"/>
      <c r="J6" s="197"/>
      <c r="K6" s="197"/>
      <c r="M6" s="197" t="s">
        <v>202</v>
      </c>
      <c r="N6" s="197"/>
      <c r="O6" s="197"/>
      <c r="P6" s="197"/>
      <c r="Q6" s="197"/>
      <c r="R6" s="197"/>
      <c r="S6" s="197"/>
      <c r="T6" s="197"/>
      <c r="U6" s="197"/>
    </row>
    <row r="7" spans="1:23" ht="21" x14ac:dyDescent="0.45">
      <c r="A7" s="206" t="s">
        <v>60</v>
      </c>
      <c r="C7" s="207" t="s">
        <v>61</v>
      </c>
      <c r="D7" s="70"/>
      <c r="E7" s="207" t="s">
        <v>62</v>
      </c>
      <c r="F7" s="70"/>
      <c r="G7" s="207" t="s">
        <v>63</v>
      </c>
      <c r="H7" s="70"/>
      <c r="I7" s="209" t="s">
        <v>13</v>
      </c>
      <c r="J7" s="209"/>
      <c r="K7" s="209"/>
      <c r="M7" s="207" t="s">
        <v>61</v>
      </c>
      <c r="N7" s="70"/>
      <c r="O7" s="207" t="s">
        <v>62</v>
      </c>
      <c r="P7" s="70"/>
      <c r="Q7" s="207" t="s">
        <v>63</v>
      </c>
      <c r="R7" s="70"/>
      <c r="S7" s="209" t="s">
        <v>13</v>
      </c>
      <c r="T7" s="209"/>
      <c r="U7" s="209"/>
    </row>
    <row r="8" spans="1:23" ht="42" x14ac:dyDescent="0.45">
      <c r="A8" s="197"/>
      <c r="C8" s="197"/>
      <c r="E8" s="197"/>
      <c r="G8" s="197"/>
      <c r="I8" s="156" t="s">
        <v>46</v>
      </c>
      <c r="J8" s="70"/>
      <c r="K8" s="103" t="s">
        <v>52</v>
      </c>
      <c r="M8" s="197"/>
      <c r="O8" s="197"/>
      <c r="Q8" s="197"/>
      <c r="S8" s="36" t="s">
        <v>46</v>
      </c>
      <c r="T8" s="70"/>
      <c r="U8" s="109" t="s">
        <v>52</v>
      </c>
    </row>
    <row r="9" spans="1:23" ht="21" x14ac:dyDescent="0.45">
      <c r="A9" s="155"/>
      <c r="C9" s="14" t="s">
        <v>133</v>
      </c>
      <c r="E9" s="14" t="s">
        <v>133</v>
      </c>
      <c r="G9" s="14" t="s">
        <v>133</v>
      </c>
      <c r="I9" s="14" t="s">
        <v>133</v>
      </c>
      <c r="J9" s="14"/>
      <c r="K9" s="104"/>
      <c r="M9" s="14" t="s">
        <v>133</v>
      </c>
      <c r="O9" s="14" t="s">
        <v>133</v>
      </c>
      <c r="Q9" s="14" t="s">
        <v>133</v>
      </c>
      <c r="S9" s="14" t="s">
        <v>133</v>
      </c>
      <c r="T9" s="14"/>
      <c r="U9" s="110"/>
      <c r="W9" s="150"/>
    </row>
    <row r="10" spans="1:23" x14ac:dyDescent="0.45">
      <c r="A10" s="161" t="s">
        <v>126</v>
      </c>
      <c r="B10" s="131"/>
      <c r="C10" s="33">
        <v>0</v>
      </c>
      <c r="D10" s="18"/>
      <c r="E10" s="49">
        <v>39247351561</v>
      </c>
      <c r="F10" s="49"/>
      <c r="G10" s="49">
        <v>0</v>
      </c>
      <c r="H10" s="33"/>
      <c r="I10" s="49">
        <f>E10+G10</f>
        <v>39247351561</v>
      </c>
      <c r="J10" s="33"/>
      <c r="K10" s="130">
        <f>I10/درآمد!$K$15</f>
        <v>1.1579324448953283E-2</v>
      </c>
      <c r="L10" s="33"/>
      <c r="M10" s="33">
        <v>15850164691</v>
      </c>
      <c r="N10" s="33"/>
      <c r="O10" s="33">
        <v>452039698097</v>
      </c>
      <c r="Q10" s="49">
        <v>247528770533</v>
      </c>
      <c r="R10" s="11">
        <v>247578749046</v>
      </c>
      <c r="S10" s="49">
        <f>M10+O10+Q10</f>
        <v>715418633321</v>
      </c>
      <c r="T10" s="33"/>
      <c r="U10" s="130">
        <f>S10/درآمد!$E$15</f>
        <v>3.1059588176211777E-2</v>
      </c>
      <c r="W10" s="150"/>
    </row>
    <row r="11" spans="1:23" x14ac:dyDescent="0.45">
      <c r="A11" s="161" t="s">
        <v>12</v>
      </c>
      <c r="B11" s="19"/>
      <c r="C11" s="33">
        <v>0</v>
      </c>
      <c r="D11" s="33"/>
      <c r="E11" s="33">
        <v>0</v>
      </c>
      <c r="G11" s="33">
        <v>0</v>
      </c>
      <c r="H11" s="33"/>
      <c r="I11" s="49">
        <f>C11+E11+G11</f>
        <v>0</v>
      </c>
      <c r="J11" s="33"/>
      <c r="K11" s="130">
        <f>I11/درآمد!$K$15</f>
        <v>0</v>
      </c>
      <c r="L11" s="33"/>
      <c r="M11" s="33">
        <v>0</v>
      </c>
      <c r="N11" s="33"/>
      <c r="O11" s="33">
        <v>0</v>
      </c>
      <c r="Q11" s="49">
        <v>920786446</v>
      </c>
      <c r="R11" s="11">
        <v>920786446</v>
      </c>
      <c r="S11" s="49">
        <f>M11+O11+Q11</f>
        <v>920786446</v>
      </c>
      <c r="T11" s="33"/>
      <c r="U11" s="184">
        <f>S11/درآمد!$E$15</f>
        <v>3.9975542261513222E-5</v>
      </c>
      <c r="W11" s="150"/>
    </row>
    <row r="12" spans="1:23" x14ac:dyDescent="0.45">
      <c r="A12" s="162" t="s">
        <v>11</v>
      </c>
      <c r="B12" s="19"/>
      <c r="C12" s="33">
        <v>0</v>
      </c>
      <c r="D12" s="33"/>
      <c r="E12" s="33">
        <v>0</v>
      </c>
      <c r="G12" s="33">
        <v>0</v>
      </c>
      <c r="H12" s="33"/>
      <c r="I12" s="49">
        <f>C12+E12+G12</f>
        <v>0</v>
      </c>
      <c r="J12" s="33"/>
      <c r="K12" s="130">
        <f>I12/درآمد!$K$15</f>
        <v>0</v>
      </c>
      <c r="L12" s="33"/>
      <c r="M12" s="33">
        <v>0</v>
      </c>
      <c r="N12" s="33"/>
      <c r="O12" s="33">
        <v>0</v>
      </c>
      <c r="Q12" s="49">
        <v>-4692469052</v>
      </c>
      <c r="R12" s="11">
        <v>-4692469052</v>
      </c>
      <c r="S12" s="49">
        <f>M12+O12+Q12</f>
        <v>-4692469052</v>
      </c>
      <c r="T12" s="33"/>
      <c r="U12" s="130">
        <f>S12/درآمد!$E$15</f>
        <v>-2.0372149884911411E-4</v>
      </c>
      <c r="W12" s="150"/>
    </row>
    <row r="13" spans="1:23" ht="21" x14ac:dyDescent="0.45">
      <c r="A13" s="157" t="s">
        <v>156</v>
      </c>
      <c r="B13" s="19"/>
      <c r="C13" s="81">
        <f>SUM(C10:C12)</f>
        <v>0</v>
      </c>
      <c r="D13" s="33"/>
      <c r="E13" s="81">
        <f>SUM(E10:E12)</f>
        <v>39247351561</v>
      </c>
      <c r="F13" s="33"/>
      <c r="G13" s="81">
        <f>SUM(G10:G12)</f>
        <v>0</v>
      </c>
      <c r="H13" s="33"/>
      <c r="I13" s="81">
        <f>SUM(I10:I12)</f>
        <v>39247351561</v>
      </c>
      <c r="J13" s="33"/>
      <c r="K13" s="132">
        <f>SUM(K10:K12)</f>
        <v>1.1579324448953283E-2</v>
      </c>
      <c r="L13" s="33"/>
      <c r="M13" s="81">
        <f>SUM(M10:M12)</f>
        <v>15850164691</v>
      </c>
      <c r="O13" s="81">
        <f>SUM(O10:O12)</f>
        <v>452039698097</v>
      </c>
      <c r="P13" s="33"/>
      <c r="Q13" s="81">
        <f>SUM(Q10:Q12)</f>
        <v>243757087927</v>
      </c>
      <c r="R13" s="33"/>
      <c r="S13" s="81">
        <f>SUM(S10:S12)</f>
        <v>711646950715</v>
      </c>
      <c r="T13" s="33"/>
      <c r="U13" s="108">
        <f>SUM(U10:U12)</f>
        <v>3.0895842219624176E-2</v>
      </c>
      <c r="W13" s="150"/>
    </row>
    <row r="14" spans="1:23" x14ac:dyDescent="0.45">
      <c r="I14" s="11">
        <f>I13-G13-E13-C13</f>
        <v>0</v>
      </c>
      <c r="K14" s="133"/>
      <c r="S14" s="11">
        <f>S13-Q13-O13-M13</f>
        <v>0</v>
      </c>
      <c r="W14" s="150"/>
    </row>
    <row r="15" spans="1:23" x14ac:dyDescent="0.45">
      <c r="W15" s="150"/>
    </row>
    <row r="16" spans="1:23" x14ac:dyDescent="0.45">
      <c r="Q16" s="151"/>
      <c r="U16" s="134"/>
      <c r="W16" s="150"/>
    </row>
    <row r="17" spans="21:23" x14ac:dyDescent="0.45">
      <c r="U17" s="134"/>
      <c r="W17" s="150"/>
    </row>
    <row r="18" spans="21:23" x14ac:dyDescent="0.45">
      <c r="U18" s="134"/>
    </row>
    <row r="19" spans="21:23" x14ac:dyDescent="0.45">
      <c r="U19" s="134"/>
    </row>
    <row r="20" spans="21:23" x14ac:dyDescent="0.45">
      <c r="U20" s="134"/>
    </row>
  </sheetData>
  <sortState xmlns:xlrd2="http://schemas.microsoft.com/office/spreadsheetml/2017/richdata2" ref="A9:U12">
    <sortCondition descending="1" ref="S9:S12"/>
  </sortState>
  <mergeCells count="15">
    <mergeCell ref="A2:U2"/>
    <mergeCell ref="A1:U1"/>
    <mergeCell ref="A7:A8"/>
    <mergeCell ref="A5:U5"/>
    <mergeCell ref="C6:K6"/>
    <mergeCell ref="M6:U6"/>
    <mergeCell ref="A3:U3"/>
    <mergeCell ref="I7:K7"/>
    <mergeCell ref="S7:U7"/>
    <mergeCell ref="C7:C8"/>
    <mergeCell ref="E7:E8"/>
    <mergeCell ref="G7:G8"/>
    <mergeCell ref="M7:M8"/>
    <mergeCell ref="Q7:Q8"/>
    <mergeCell ref="O7:O8"/>
  </mergeCells>
  <pageMargins left="0.39" right="0.39" top="0.39" bottom="0.39" header="0" footer="0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صورت وضعیت</vt:lpstr>
      <vt:lpstr>سهام</vt:lpstr>
      <vt:lpstr>واحدهای صندوق</vt:lpstr>
      <vt:lpstr>اوراق</vt:lpstr>
      <vt:lpstr>سپرده </vt:lpstr>
      <vt:lpstr>کالایی</vt:lpstr>
      <vt:lpstr>تعدیل قیمت</vt:lpstr>
      <vt:lpstr>درآمد</vt:lpstr>
      <vt:lpstr>درآمد سرمایه گذاری در سهام</vt:lpstr>
      <vt:lpstr>درآمد سرمایه گذاری در صندوق</vt:lpstr>
      <vt:lpstr>درآمد سرمایه گذاری در اوراق</vt:lpstr>
      <vt:lpstr>درآمد سپرده بانکی</vt:lpstr>
      <vt:lpstr>درآمد سرمایه گذاری در کالایی</vt:lpstr>
      <vt:lpstr>سایر درآمدها</vt:lpstr>
      <vt:lpstr>مبالغ تخصیصی اوراق</vt:lpstr>
      <vt:lpstr>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اوراق'!Print_Area</vt:lpstr>
      <vt:lpstr>'درآمد سرمایه گذاری در سهام'!Print_Area</vt:lpstr>
      <vt:lpstr>'درآمد سرمایه گذاری در صندوق'!Print_Area</vt:lpstr>
      <vt:lpstr>'درآمد سرمایه گذاری در کالایی'!Print_Area</vt:lpstr>
      <vt:lpstr>'درآمد ناشی از تغییر قیمت اوراق'!Print_Area</vt:lpstr>
      <vt:lpstr>'درآمد ناشی از فروش'!Print_Area</vt:lpstr>
      <vt:lpstr>'سایر درآمدها'!Print_Area</vt:lpstr>
      <vt:lpstr>'سپرده '!Print_Area</vt:lpstr>
      <vt:lpstr>سهام!Print_Area</vt:lpstr>
      <vt:lpstr>'سود اوراق بهادار'!Print_Area</vt:lpstr>
      <vt:lpstr>'سود سپرده بانکی'!Print_Area</vt:lpstr>
      <vt:lpstr>'سود سهام'!Print_Area</vt:lpstr>
      <vt:lpstr>'صورت وضعیت'!Print_Area</vt:lpstr>
      <vt:lpstr>کالایی!Print_Area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Majid 2116. Aghataghi</dc:creator>
  <cp:lastModifiedBy>Solmaz Nateghi</cp:lastModifiedBy>
  <cp:lastPrinted>2026-02-23T08:56:49Z</cp:lastPrinted>
  <dcterms:created xsi:type="dcterms:W3CDTF">2024-08-28T07:34:27Z</dcterms:created>
  <dcterms:modified xsi:type="dcterms:W3CDTF">2026-02-26T08:40:17Z</dcterms:modified>
</cp:coreProperties>
</file>