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تداوم اطمینان\1404\14041229\"/>
    </mc:Choice>
  </mc:AlternateContent>
  <xr:revisionPtr revIDLastSave="0" documentId="13_ncr:1_{3A711D57-B61D-4413-80AD-F21C32B9F97A}" xr6:coauthVersionLast="47" xr6:coauthVersionMax="47" xr10:uidLastSave="{00000000-0000-0000-0000-000000000000}"/>
  <bookViews>
    <workbookView xWindow="-120" yWindow="-120" windowWidth="29040" windowHeight="15720" firstSheet="12" activeTab="18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سپرده " sheetId="23" r:id="rId5"/>
    <sheet name="کالایی" sheetId="25" r:id="rId6"/>
    <sheet name="تعدیل قیمت" sheetId="6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" sheetId="11" r:id="rId11"/>
    <sheet name="درآمد سپرده بانکی" sheetId="13" r:id="rId12"/>
    <sheet name="درآمد سرمایه گذاری در کالایی" sheetId="26" r:id="rId13"/>
    <sheet name="سایر درآمدها" sheetId="14" r:id="rId14"/>
    <sheet name="مبالغ تخصیصی اوراق" sheetId="22" r:id="rId15"/>
    <sheet name="سود اوراق بهادار" sheetId="17" r:id="rId16"/>
    <sheet name="سود سپرده بانکی" sheetId="18" r:id="rId17"/>
    <sheet name="درآمد ناشی از فروش" sheetId="19" r:id="rId18"/>
    <sheet name="درآمد ناشی از تغییر قیمت اوراق" sheetId="21" r:id="rId19"/>
  </sheets>
  <definedNames>
    <definedName name="_xlnm._FilterDatabase" localSheetId="3" hidden="1">اوراق!$A$10:$AK$33</definedName>
    <definedName name="_xlnm._FilterDatabase" localSheetId="18" hidden="1">'درآمد ناشی از تغییر قیمت اوراق'!$7:$40</definedName>
    <definedName name="_xlnm._FilterDatabase" localSheetId="17" hidden="1">'درآمد ناشی از فروش'!#REF!</definedName>
    <definedName name="_xlnm._FilterDatabase" localSheetId="1" hidden="1">سهام!#REF!</definedName>
    <definedName name="_xlnm._FilterDatabase" localSheetId="15" hidden="1">'سود اوراق بهادار'!$A$9:$S$31</definedName>
    <definedName name="_xlnm.Print_Area" localSheetId="3">اوراق!$A$1:$AK$35</definedName>
    <definedName name="_xlnm.Print_Area" localSheetId="6">'تعدیل قیمت'!$A$1:$N$27</definedName>
    <definedName name="_xlnm.Print_Area" localSheetId="7">درآمد!$A$1:$J$17</definedName>
    <definedName name="_xlnm.Print_Area" localSheetId="11">'درآمد سپرده بانکی'!$A$1:$J$13</definedName>
    <definedName name="_xlnm.Print_Area" localSheetId="10">'درآمد سرمایه گذاری در اوراق'!$A$1:$U$35</definedName>
    <definedName name="_xlnm.Print_Area" localSheetId="8">'درآمد سرمایه گذاری در سهام'!$A$1:$V$12</definedName>
    <definedName name="_xlnm.Print_Area" localSheetId="9">'درآمد سرمایه گذاری در صندوق'!$A$1:$U$22</definedName>
    <definedName name="_xlnm.Print_Area" localSheetId="12">'درآمد سرمایه گذاری در کالایی'!$A$1:$U$11</definedName>
    <definedName name="_xlnm.Print_Area" localSheetId="18">'درآمد ناشی از تغییر قیمت اوراق'!$A$1:$R$40</definedName>
    <definedName name="_xlnm.Print_Area" localSheetId="17">'درآمد ناشی از فروش'!$A$1:$Q$13</definedName>
    <definedName name="_xlnm.Print_Area" localSheetId="13">'سایر درآمدها'!$A$1:$E$10</definedName>
    <definedName name="_xlnm.Print_Area" localSheetId="4">'سپرده '!$A$1:$K$11</definedName>
    <definedName name="_xlnm.Print_Area" localSheetId="1">سهام!$A$1:$Y$12</definedName>
    <definedName name="_xlnm.Print_Area" localSheetId="15">'سود اوراق بهادار'!$A$1:$S$33</definedName>
    <definedName name="_xlnm.Print_Area" localSheetId="16">'سود سپرده بانکی'!$A$1:$N$11</definedName>
    <definedName name="_xlnm.Print_Area" localSheetId="0">'صورت وضعیت'!$A$1:$C$19</definedName>
    <definedName name="_xlnm.Print_Area" localSheetId="14">'مبالغ تخصیصی اوراق'!$A$1:$H$15</definedName>
    <definedName name="_xlnm.Print_Area" localSheetId="2">'واحدهای صندوق'!$A$1:$Y$22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" i="8" l="1"/>
  <c r="K9" i="8"/>
  <c r="I13" i="8"/>
  <c r="I10" i="8"/>
  <c r="I14" i="8"/>
  <c r="K10" i="8"/>
  <c r="G9" i="8"/>
  <c r="K15" i="8"/>
  <c r="Y11" i="4"/>
  <c r="K13" i="8"/>
  <c r="I9" i="8"/>
  <c r="G13" i="8"/>
  <c r="G15" i="8"/>
  <c r="E15" i="8"/>
  <c r="E9" i="8"/>
  <c r="S32" i="17"/>
  <c r="Q32" i="17"/>
  <c r="O32" i="17"/>
  <c r="M32" i="17"/>
  <c r="K32" i="17"/>
  <c r="I32" i="17"/>
  <c r="C9" i="14"/>
  <c r="O13" i="11"/>
  <c r="O34" i="11"/>
  <c r="Q34" i="5"/>
  <c r="S34" i="5"/>
  <c r="W34" i="5"/>
  <c r="AA34" i="5"/>
  <c r="AG34" i="5"/>
  <c r="AI34" i="5"/>
  <c r="AK34" i="5"/>
  <c r="AK29" i="5"/>
  <c r="AK30" i="5"/>
  <c r="AK31" i="5"/>
  <c r="AK32" i="5"/>
  <c r="AK33" i="5"/>
  <c r="AK28" i="5"/>
  <c r="Y10" i="2"/>
  <c r="Y11" i="2" s="1"/>
  <c r="I40" i="21"/>
  <c r="E40" i="21"/>
  <c r="G40" i="21"/>
  <c r="Q12" i="19"/>
  <c r="O12" i="19"/>
  <c r="G12" i="19"/>
  <c r="E9" i="14"/>
  <c r="S10" i="26"/>
  <c r="S11" i="26" s="1"/>
  <c r="E13" i="8" s="1"/>
  <c r="I10" i="26"/>
  <c r="I11" i="26" s="1"/>
  <c r="Q34" i="11"/>
  <c r="M34" i="11"/>
  <c r="C34" i="11"/>
  <c r="E34" i="11"/>
  <c r="G34" i="11"/>
  <c r="I34" i="11"/>
  <c r="M20" i="10"/>
  <c r="O20" i="10"/>
  <c r="Q20" i="10"/>
  <c r="C20" i="10"/>
  <c r="E20" i="10"/>
  <c r="G20" i="10"/>
  <c r="S11" i="10"/>
  <c r="S12" i="10"/>
  <c r="S13" i="10"/>
  <c r="S14" i="10"/>
  <c r="S20" i="10" s="1"/>
  <c r="S15" i="10"/>
  <c r="S16" i="10"/>
  <c r="S17" i="10"/>
  <c r="S18" i="10"/>
  <c r="S19" i="10"/>
  <c r="S10" i="10"/>
  <c r="C11" i="9"/>
  <c r="E11" i="9"/>
  <c r="G11" i="9"/>
  <c r="E21" i="4"/>
  <c r="G21" i="4"/>
  <c r="K21" i="4"/>
  <c r="O21" i="4"/>
  <c r="U21" i="4"/>
  <c r="W21" i="4"/>
  <c r="C10" i="23"/>
  <c r="E10" i="23"/>
  <c r="G10" i="23"/>
  <c r="I10" i="23"/>
  <c r="E11" i="25"/>
  <c r="G11" i="25"/>
  <c r="U11" i="25"/>
  <c r="W11" i="2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Q11" i="9"/>
  <c r="M11" i="9"/>
  <c r="O11" i="9"/>
  <c r="Y10" i="25"/>
  <c r="Y11" i="25" s="1"/>
  <c r="E11" i="2"/>
  <c r="G11" i="2"/>
  <c r="K11" i="2"/>
  <c r="O11" i="2"/>
  <c r="U11" i="2"/>
  <c r="W11" i="2"/>
  <c r="M40" i="21"/>
  <c r="O40" i="21"/>
  <c r="M12" i="19"/>
  <c r="E12" i="19"/>
  <c r="G10" i="13"/>
  <c r="Q11" i="26"/>
  <c r="O11" i="26"/>
  <c r="M11" i="26"/>
  <c r="G11" i="26"/>
  <c r="E11" i="26"/>
  <c r="C11" i="26"/>
  <c r="K10" i="26" l="1"/>
  <c r="K14" i="11"/>
  <c r="K20" i="11"/>
  <c r="K26" i="11"/>
  <c r="K32" i="11"/>
  <c r="K14" i="10"/>
  <c r="K10" i="10"/>
  <c r="M10" i="8"/>
  <c r="K16" i="11"/>
  <c r="K28" i="11"/>
  <c r="K16" i="10"/>
  <c r="K12" i="10"/>
  <c r="K31" i="11"/>
  <c r="M11" i="8"/>
  <c r="E9" i="13"/>
  <c r="K15" i="11"/>
  <c r="K21" i="11"/>
  <c r="K27" i="11"/>
  <c r="K33" i="11"/>
  <c r="K15" i="10"/>
  <c r="K22" i="11"/>
  <c r="K10" i="11"/>
  <c r="K10" i="9"/>
  <c r="K11" i="9" s="1"/>
  <c r="K12" i="11"/>
  <c r="K30" i="11"/>
  <c r="M12" i="8"/>
  <c r="K13" i="11"/>
  <c r="K25" i="11"/>
  <c r="K19" i="10"/>
  <c r="K11" i="11"/>
  <c r="K17" i="11"/>
  <c r="K23" i="11"/>
  <c r="K29" i="11"/>
  <c r="K11" i="10"/>
  <c r="K17" i="10"/>
  <c r="K18" i="11"/>
  <c r="K24" i="11"/>
  <c r="K18" i="10"/>
  <c r="K19" i="11"/>
  <c r="K13" i="10"/>
  <c r="I20" i="10"/>
  <c r="S11" i="9"/>
  <c r="I12" i="19"/>
  <c r="Q40" i="21"/>
  <c r="AK26" i="5"/>
  <c r="K20" i="10" l="1"/>
  <c r="K34" i="11"/>
  <c r="M13" i="8"/>
  <c r="G10" i="18"/>
  <c r="C10" i="18" l="1"/>
  <c r="E10" i="18"/>
  <c r="I10" i="18"/>
  <c r="K10" i="18"/>
  <c r="M10" i="18"/>
  <c r="E14" i="8"/>
  <c r="E12" i="8"/>
  <c r="I12" i="8" s="1"/>
  <c r="C10" i="13"/>
  <c r="S34" i="11"/>
  <c r="I11" i="9"/>
  <c r="AK10" i="5"/>
  <c r="AK25" i="5"/>
  <c r="AK24" i="5"/>
  <c r="AK27" i="5"/>
  <c r="Y19" i="4"/>
  <c r="Y13" i="4"/>
  <c r="Y17" i="4"/>
  <c r="Y16" i="4"/>
  <c r="K9" i="23"/>
  <c r="K10" i="23" s="1"/>
  <c r="Y12" i="4"/>
  <c r="Y14" i="4"/>
  <c r="Y15" i="4"/>
  <c r="Y18" i="4"/>
  <c r="Y20" i="4"/>
  <c r="Y21" i="4" l="1"/>
  <c r="E11" i="8"/>
  <c r="I11" i="8" s="1"/>
  <c r="E10" i="8"/>
  <c r="K14" i="8"/>
  <c r="I15" i="8" l="1"/>
  <c r="U10" i="26"/>
  <c r="U16" i="11" l="1"/>
  <c r="U22" i="11"/>
  <c r="U17" i="11"/>
  <c r="U23" i="11"/>
  <c r="U18" i="11"/>
  <c r="U24" i="11"/>
  <c r="U20" i="11"/>
  <c r="U15" i="11"/>
  <c r="U21" i="11"/>
  <c r="U19" i="11"/>
  <c r="U16" i="10"/>
  <c r="U12" i="10"/>
  <c r="U18" i="10"/>
  <c r="U13" i="10"/>
  <c r="U19" i="10"/>
  <c r="U14" i="10"/>
  <c r="U15" i="10"/>
  <c r="U17" i="10"/>
  <c r="U11" i="11"/>
  <c r="U27" i="11"/>
  <c r="U33" i="11"/>
  <c r="U12" i="11"/>
  <c r="U28" i="11"/>
  <c r="U13" i="11"/>
  <c r="U29" i="11"/>
  <c r="U14" i="11"/>
  <c r="U30" i="11"/>
  <c r="U26" i="11"/>
  <c r="U32" i="11"/>
  <c r="U25" i="11"/>
  <c r="U31" i="11"/>
  <c r="K11" i="26"/>
  <c r="I9" i="13"/>
  <c r="I10" i="13" s="1"/>
  <c r="U11" i="26"/>
  <c r="E10" i="13"/>
  <c r="U10" i="11"/>
  <c r="U11" i="10"/>
  <c r="U10" i="9"/>
  <c r="U10" i="10"/>
  <c r="K12" i="8"/>
  <c r="U34" i="11" l="1"/>
  <c r="U20" i="10"/>
  <c r="U11" i="9"/>
  <c r="A3" i="8"/>
  <c r="C8" i="6" l="1"/>
  <c r="K11" i="8" l="1"/>
  <c r="M14" i="8" l="1"/>
  <c r="M15" i="8" s="1"/>
  <c r="G10" i="8" l="1"/>
  <c r="G11" i="8"/>
  <c r="G14" i="8"/>
  <c r="G12" i="8"/>
</calcChain>
</file>

<file path=xl/sharedStrings.xml><?xml version="1.0" encoding="utf-8"?>
<sst xmlns="http://schemas.openxmlformats.org/spreadsheetml/2006/main" count="747" uniqueCount="211">
  <si>
    <t>صندوق سرمایه‌گذاری تداوم اطمینان تمدن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</si>
  <si>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</si>
  <si>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</si>
  <si>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</si>
  <si>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</si>
  <si>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</si>
  <si>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</si>
  <si>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</si>
  <si>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</si>
  <si>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</si>
  <si>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</si>
  <si>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جمع</t>
  </si>
  <si>
    <t>نرخ سود موثر</t>
  </si>
  <si>
    <t>تعداد اوراق</t>
  </si>
  <si>
    <t>صندوق</t>
  </si>
  <si>
    <t>تعداد واحد</t>
  </si>
  <si>
    <t>قیمت ابطال / بازار هر واحد</t>
  </si>
  <si>
    <t>صندوق س.آرمان آتیه درخشان مس-س</t>
  </si>
  <si>
    <t>صندوق س.پشتوانه طلا تابان تمدن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</si>
  <si>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</si>
  <si>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</si>
  <si>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</si>
  <si>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</si>
  <si>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</si>
  <si>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</si>
  <si>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بله</t>
  </si>
  <si>
    <t>مرابحه عام دولت 166-ش.خ050419</t>
  </si>
  <si>
    <t>1403/04/19</t>
  </si>
  <si>
    <t>1405/04/19</t>
  </si>
  <si>
    <t>مرابحه گلرنگ فرش بیدگل060224</t>
  </si>
  <si>
    <t>1403/02/24</t>
  </si>
  <si>
    <t>1406/02/24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</si>
  <si>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</si>
  <si>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</si>
  <si>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</si>
  <si>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</si>
  <si>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</si>
  <si>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</si>
  <si>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</si>
  <si>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</si>
  <si>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</si>
  <si>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</si>
  <si>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</si>
  <si>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</si>
  <si>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</si>
  <si>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</si>
  <si>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</si>
  <si>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1-2</t>
  </si>
  <si>
    <t>2-2</t>
  </si>
  <si>
    <t>3-2</t>
  </si>
  <si>
    <t>4-2</t>
  </si>
  <si>
    <t>سایر درآمدها</t>
  </si>
  <si>
    <t>5-2</t>
  </si>
  <si>
    <t>طی ماه</t>
  </si>
  <si>
    <t>سهام</t>
  </si>
  <si>
    <t>درآمد سود سهام</t>
  </si>
  <si>
    <t>درآمد تغییر ارزش</t>
  </si>
  <si>
    <t>درآمد فروش</t>
  </si>
  <si>
    <t>درآمد سود صندوق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</si>
  <si>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</si>
  <si>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</si>
  <si>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</si>
  <si>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</si>
  <si>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</si>
  <si>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</si>
  <si>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مدیر صندوق</t>
  </si>
  <si>
    <t>نام سپرده بانکی</t>
  </si>
  <si>
    <t>سود سپرده بانکی و گواهی سپرده</t>
  </si>
  <si>
    <t>هزینه تنزیل</t>
  </si>
  <si>
    <t>سود اوراق بهادار با درآمد ثابت</t>
  </si>
  <si>
    <t>تاریخ دریافت سود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</si>
  <si>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</si>
  <si>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</si>
  <si>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</si>
  <si>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</si>
  <si>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</si>
  <si>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</si>
  <si>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</si>
  <si>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</si>
  <si>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</si>
  <si>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</t>
  </si>
  <si>
    <t>بهای تمام شده اوراق (ریال)</t>
  </si>
  <si>
    <t>مبلغ شناسایی شده بابت قرارداد خرید و نگهداری اوراق بهادار (ریال)</t>
  </si>
  <si>
    <t>تامین سرمایه تمدن</t>
  </si>
  <si>
    <t>3-1-سرمایه‌گذاری در اوراق بهادار با درآمد ثابت یا علی‌الحساب</t>
  </si>
  <si>
    <t>مرابحه پدیده جم-تمدن070617</t>
  </si>
  <si>
    <t>1403/06/17</t>
  </si>
  <si>
    <t>1407/06/17</t>
  </si>
  <si>
    <t>صکوک مرابحه دیران72-3ماهه23%</t>
  </si>
  <si>
    <t>مرابحه عام دولت176-ش.خ050603</t>
  </si>
  <si>
    <t>1403/02/22</t>
  </si>
  <si>
    <t>1407/02/22</t>
  </si>
  <si>
    <t>1403/12/28</t>
  </si>
  <si>
    <t>1403/07/03</t>
  </si>
  <si>
    <t>1405/06/03</t>
  </si>
  <si>
    <t xml:space="preserve"> تنزیل سود بانک</t>
  </si>
  <si>
    <t>مشارکت ش شیراز042-3ماهه18%</t>
  </si>
  <si>
    <t>مشارکت ش اصفهان042-3ماهه18%</t>
  </si>
  <si>
    <t>مشارکت ش تهران42-3ماهه18%</t>
  </si>
  <si>
    <t>1400/12/26</t>
  </si>
  <si>
    <t>1404/12/25</t>
  </si>
  <si>
    <t>1404/12/24</t>
  </si>
  <si>
    <t xml:space="preserve"> صکوک مرابحه دیران72</t>
  </si>
  <si>
    <t xml:space="preserve"> مرابحه پدیده جم-تمدن070617</t>
  </si>
  <si>
    <t>صندوق س. شاخصی کیان-س</t>
  </si>
  <si>
    <t>مشارکت ش اصفهان512-3ماهه18%</t>
  </si>
  <si>
    <t>1401/12/28</t>
  </si>
  <si>
    <t>1405/12/28</t>
  </si>
  <si>
    <t>صندوق س سروسودمند مدبران-سهام</t>
  </si>
  <si>
    <t>صندوق سرمایه گذاری عقیق-سهام</t>
  </si>
  <si>
    <t>صکوک مرابحه دسبحان712-3ماهه23%</t>
  </si>
  <si>
    <t>مرابحه عام دولت203-ش.خ050807</t>
  </si>
  <si>
    <t>1403/12/26</t>
  </si>
  <si>
    <t>1407/12/26</t>
  </si>
  <si>
    <t>وراق مشارکت صکوک مرابحه دسبحان712-3</t>
  </si>
  <si>
    <t>توسعه معادن وص.معدنی خاورمیانه</t>
  </si>
  <si>
    <t>مرابحه پاریزشرق070228</t>
  </si>
  <si>
    <t>1404/02/28</t>
  </si>
  <si>
    <t>1407/02/28</t>
  </si>
  <si>
    <t>1403/12/07</t>
  </si>
  <si>
    <t>سپرده های بانکی</t>
  </si>
  <si>
    <t>درصد به کل دارایی‌ها</t>
  </si>
  <si>
    <t>ریال</t>
  </si>
  <si>
    <t>سپرده‌های بانکی</t>
  </si>
  <si>
    <t>درصد</t>
  </si>
  <si>
    <t xml:space="preserve">نرخ اسمی (درصد) </t>
  </si>
  <si>
    <t xml:space="preserve">میانگین نرخ بازده تا سررسید قراردادهای منعقده (درصد) </t>
  </si>
  <si>
    <t>درآمد حاصل از سرمایه‌گذاری در واحدهای صندوق‌های سرمایه‌گذاری</t>
  </si>
  <si>
    <t>درآمد حاصل از سرمایه‌گذاری در سهام و حق تقدم سهام</t>
  </si>
  <si>
    <t>درآمد حاصل از سرمایه‌گذاری در اوراق بهادار با درآمد ثابت</t>
  </si>
  <si>
    <t>درآمد حاصل از سرمایه‌گذاری در سپرده بانکی و گواهی سپرده</t>
  </si>
  <si>
    <t>درصد از کل دارایی‌ها</t>
  </si>
  <si>
    <t>4-1- سرمایه‌گذاری در  سپرده‌ بانکی</t>
  </si>
  <si>
    <t>مبلغ (ریال)</t>
  </si>
  <si>
    <t>نرخ سود علی‌الحساب</t>
  </si>
  <si>
    <t xml:space="preserve"> 1 -   سرمایه‌گذاری‌ها</t>
  </si>
  <si>
    <t xml:space="preserve"> 1 -1-   سرمایه‌گذاری در سهام و حق تقدم سهام</t>
  </si>
  <si>
    <t>2- درآمد حاصل از سرمایه‌گذاری‌ها</t>
  </si>
  <si>
    <t>2-1-سرمایه‌گذاری در واحدهای صندوق‌های سرمایه‌گذاری</t>
  </si>
  <si>
    <t>(بر اساس دستورالعمل نحوه تعیین قیمت خرید و فروش اوراق بهادار در صندوق‌های سرمایه‌گذاری)</t>
  </si>
  <si>
    <t>1-2- درآمد حاصل از سرمایه‌گذاری در سهام و حق تقدم سهام</t>
  </si>
  <si>
    <t>2-2- درآمد حاصل از سرمایه‌گذاری در واحدهای صندوق</t>
  </si>
  <si>
    <t>3-2- درآمد حاصل از سرمایه‌گذاری در اوراق بهادار با درآمد ثابت:</t>
  </si>
  <si>
    <t>مبلغ ابطال</t>
  </si>
  <si>
    <t>4-2- درآمد حاصل از سرمایه‌گذاری در سپرده بانکی و گواهی سپرده</t>
  </si>
  <si>
    <t>جمع کل</t>
  </si>
  <si>
    <t>اوراق مشارکت مرابحه پاریزشرق070228</t>
  </si>
  <si>
    <t>1404/04/31</t>
  </si>
  <si>
    <t>1405/08/07</t>
  </si>
  <si>
    <t>مرابحه عام دولت223-ش.خ070431</t>
  </si>
  <si>
    <t>شهردادری تهران</t>
  </si>
  <si>
    <t>شهرداری تبریز</t>
  </si>
  <si>
    <t>1407/04/31</t>
  </si>
  <si>
    <t>1407/12/28</t>
  </si>
  <si>
    <t>سود سپرده‌های بانکی</t>
  </si>
  <si>
    <t>قطار شهری شهرداری تبریز</t>
  </si>
  <si>
    <t>قطار شهری شهرداری تهران</t>
  </si>
  <si>
    <t>مرابحه عام دولت241-ش.خ070829</t>
  </si>
  <si>
    <t>مرابحه عام دولت234-ش.خ070808</t>
  </si>
  <si>
    <t>1404/07/29</t>
  </si>
  <si>
    <t>1404/07/08</t>
  </si>
  <si>
    <t>1407/08/08</t>
  </si>
  <si>
    <t>خیر</t>
  </si>
  <si>
    <t>صندوق س.پشتوانه طلای صبا</t>
  </si>
  <si>
    <t>1407/08/29</t>
  </si>
  <si>
    <t>شمش نقره SilverBar</t>
  </si>
  <si>
    <t>صندوق س.كالاي زمرد بيدار</t>
  </si>
  <si>
    <t>6-2</t>
  </si>
  <si>
    <t>6-2- سایر درآمدها</t>
  </si>
  <si>
    <t>5-2- درآمد حاصل از سرمایه‌گذاری در گواهی سپرده کالایی</t>
  </si>
  <si>
    <t>درآمد حاصل از سرمایه‌گذاری در گواهی سپرده کالایی</t>
  </si>
  <si>
    <t>1404/10/30</t>
  </si>
  <si>
    <t>صندوق س.موج گستر ثروت-س</t>
  </si>
  <si>
    <t>1404/11/30</t>
  </si>
  <si>
    <t>صندوق س.پشتوانه طلای زرین آگاه</t>
  </si>
  <si>
    <t>صکوک مرابحه کگل81-3ماهه23%</t>
  </si>
  <si>
    <t>صکوک مرابحه کگل0811-3ماهه23%</t>
  </si>
  <si>
    <t>سلف آهن اسفنجی توسعه گل گهر</t>
  </si>
  <si>
    <t>مرابحه عام دولت266-ش.خ070930</t>
  </si>
  <si>
    <t>1404/11/20</t>
  </si>
  <si>
    <t>1408/11/20</t>
  </si>
  <si>
    <t>1404/11/19</t>
  </si>
  <si>
    <t>1406/11/19</t>
  </si>
  <si>
    <t>1407/09/30</t>
  </si>
  <si>
    <t>0.00%</t>
  </si>
  <si>
    <t>-10.00%</t>
  </si>
  <si>
    <t>-9.36%</t>
  </si>
  <si>
    <t>اوراق مشارکت صکوک مرابحه کگل0811-3</t>
  </si>
  <si>
    <t>برای ماه منتهی به 1404/12/29</t>
  </si>
  <si>
    <t>1404/12/29</t>
  </si>
  <si>
    <t>از ابتدای سال مالی تا پایان اسفند 1404</t>
  </si>
  <si>
    <t>صندوق س.هستی بخش آگاه-س</t>
  </si>
  <si>
    <t>سلف موازی آهن اسفنجی غدیر</t>
  </si>
  <si>
    <t>مرابحه آریس آمل 14081224</t>
  </si>
  <si>
    <t>مرابحه عام دولت275-ش.خ080205</t>
  </si>
  <si>
    <t>1404/12/27</t>
  </si>
  <si>
    <t>1406/12/27</t>
  </si>
  <si>
    <t>1408/12/24</t>
  </si>
  <si>
    <t>1404/12/05</t>
  </si>
  <si>
    <t>1408/05/05</t>
  </si>
  <si>
    <t>-3.49%</t>
  </si>
  <si>
    <t>-3.15%</t>
  </si>
  <si>
    <t>-5.84%</t>
  </si>
  <si>
    <t>-2.52%</t>
  </si>
  <si>
    <t>8.99%</t>
  </si>
  <si>
    <t>3.39%</t>
  </si>
  <si>
    <t>-2.62%</t>
  </si>
  <si>
    <t>-7.55%</t>
  </si>
  <si>
    <t>-2.39%</t>
  </si>
  <si>
    <t>-4.69%</t>
  </si>
  <si>
    <t>0.18%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</si>
</sst>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-_ر_ي_ا_ل_ ;_ * #,##0.00\-_ر_ي_ا_ل_ ;_ * &quot;-&quot;??_-_ر_ي_ا_ل_ ;_ @_ "/>
    <numFmt numFmtId="165" formatCode="#,###;\(#,###\);\-"/>
    <numFmt numFmtId="166" formatCode=";;;"/>
    <numFmt numFmtId="167" formatCode="#,###.00000;\(#,###.00000\);\-"/>
    <numFmt numFmtId="168" formatCode="#,##0.0000_);\(#,##0.0000\)"/>
    <numFmt numFmtId="169" formatCode="_ * #,##0_-_ر_ي_ا_ل_ ;_ * #,##0\-_ر_ي_ا_ل_ ;_ * &quot;-&quot;??_-_ر_ي_ا_ل_ ;_ @_ "/>
    <numFmt numFmtId="170" formatCode="0.00%;\(0.00%\);\-"/>
    <numFmt numFmtId="171" formatCode="_(* #,##0_);_(* \(#,##0\);_(* &quot;-&quot;??_);_(@_)"/>
    <numFmt numFmtId="172" formatCode="#,###.0000000;\(#,###.0000000\);\-"/>
    <numFmt numFmtId="173" formatCode="0.00000"/>
  </numFmts>
  <fonts count="19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2"/>
      <color theme="1"/>
      <name val="B Nazanin"/>
      <charset val="178"/>
    </font>
    <font>
      <sz val="10"/>
      <color rgb="FF000000"/>
      <name val="Arial"/>
      <family val="2"/>
    </font>
    <font>
      <b/>
      <sz val="12"/>
      <name val="B Nazanin"/>
      <charset val="178"/>
    </font>
    <font>
      <sz val="12"/>
      <color theme="1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sz val="14"/>
      <color rgb="FF000000"/>
      <name val="Arial"/>
      <family val="2"/>
    </font>
    <font>
      <sz val="12"/>
      <name val="B Nazanin"/>
      <charset val="178"/>
    </font>
    <font>
      <b/>
      <u/>
      <sz val="14"/>
      <color rgb="FF000000"/>
      <name val="B Nazanin"/>
      <charset val="178"/>
    </font>
    <font>
      <sz val="12"/>
      <color rgb="FFFF0000"/>
      <name val="B Nazanin"/>
      <charset val="178"/>
    </font>
    <font>
      <sz val="12"/>
      <color theme="0" tint="-0.249977111117893"/>
      <name val="B Nazanin"/>
      <charset val="178"/>
    </font>
    <font>
      <b/>
      <sz val="10"/>
      <color rgb="FF000000"/>
      <name val="Arial"/>
      <family val="2"/>
    </font>
    <font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24">
    <xf numFmtId="0" fontId="0" fillId="0" borderId="0" xfId="0" applyAlignment="1">
      <alignment horizontal="left"/>
    </xf>
    <xf numFmtId="165" fontId="4" fillId="0" borderId="0" xfId="0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horizontal="center" vertical="top"/>
    </xf>
    <xf numFmtId="165" fontId="6" fillId="0" borderId="9" xfId="3" applyNumberFormat="1" applyFont="1" applyFill="1" applyBorder="1" applyAlignment="1">
      <alignment horizontal="center" vertical="center" wrapText="1" readingOrder="2"/>
    </xf>
    <xf numFmtId="165" fontId="9" fillId="0" borderId="9" xfId="3" applyNumberFormat="1" applyFont="1" applyFill="1" applyBorder="1" applyAlignment="1">
      <alignment horizontal="center" vertical="center" wrapText="1" readingOrder="2"/>
    </xf>
    <xf numFmtId="165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 vertical="top"/>
    </xf>
    <xf numFmtId="165" fontId="3" fillId="0" borderId="3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Alignment="1">
      <alignment horizontal="center" vertical="top"/>
    </xf>
    <xf numFmtId="165" fontId="4" fillId="0" borderId="0" xfId="1" applyNumberFormat="1" applyFont="1" applyFill="1" applyBorder="1" applyAlignment="1">
      <alignment horizontal="center" vertical="top"/>
    </xf>
    <xf numFmtId="165" fontId="4" fillId="0" borderId="0" xfId="0" applyNumberFormat="1" applyFont="1" applyFill="1" applyAlignment="1">
      <alignment horizontal="center" vertical="center"/>
    </xf>
    <xf numFmtId="165" fontId="4" fillId="0" borderId="2" xfId="0" applyNumberFormat="1" applyFont="1" applyBorder="1" applyAlignment="1">
      <alignment horizontal="left"/>
    </xf>
    <xf numFmtId="165" fontId="4" fillId="0" borderId="0" xfId="1" applyNumberFormat="1" applyFont="1" applyAlignment="1">
      <alignment horizontal="left"/>
    </xf>
    <xf numFmtId="165" fontId="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horizontal="left"/>
    </xf>
    <xf numFmtId="165" fontId="4" fillId="0" borderId="0" xfId="0" applyNumberFormat="1" applyFont="1" applyFill="1" applyAlignment="1">
      <alignment horizontal="right" vertical="top"/>
    </xf>
    <xf numFmtId="165" fontId="4" fillId="0" borderId="0" xfId="0" applyNumberFormat="1" applyFont="1" applyFill="1" applyAlignment="1">
      <alignment horizontal="left"/>
    </xf>
    <xf numFmtId="165" fontId="4" fillId="0" borderId="0" xfId="1" applyNumberFormat="1" applyFont="1" applyFill="1" applyAlignment="1">
      <alignment horizontal="left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4" fillId="0" borderId="0" xfId="4" applyNumberFormat="1" applyFont="1" applyAlignment="1">
      <alignment horizontal="left"/>
    </xf>
    <xf numFmtId="165" fontId="9" fillId="0" borderId="9" xfId="0" applyNumberFormat="1" applyFont="1" applyBorder="1" applyAlignment="1">
      <alignment horizontal="center" vertical="center" readingOrder="2"/>
    </xf>
    <xf numFmtId="165" fontId="8" fillId="0" borderId="0" xfId="0" applyNumberFormat="1" applyFont="1" applyFill="1" applyAlignment="1">
      <alignment horizontal="right" vertical="center"/>
    </xf>
    <xf numFmtId="165" fontId="4" fillId="0" borderId="0" xfId="0" applyNumberFormat="1" applyFont="1" applyBorder="1" applyAlignment="1">
      <alignment horizontal="left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165" fontId="4" fillId="0" borderId="0" xfId="0" applyNumberFormat="1" applyFont="1" applyBorder="1" applyAlignment="1">
      <alignment vertical="top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vertical="top"/>
    </xf>
    <xf numFmtId="165" fontId="13" fillId="0" borderId="0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readingOrder="2"/>
    </xf>
    <xf numFmtId="165" fontId="3" fillId="0" borderId="8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  <xf numFmtId="165" fontId="3" fillId="0" borderId="0" xfId="1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left"/>
    </xf>
    <xf numFmtId="165" fontId="4" fillId="0" borderId="0" xfId="0" applyNumberFormat="1" applyFont="1" applyFill="1" applyAlignment="1">
      <alignment vertical="top"/>
    </xf>
    <xf numFmtId="165" fontId="4" fillId="0" borderId="0" xfId="0" applyNumberFormat="1" applyFont="1" applyAlignment="1">
      <alignment horizontal="left" wrapText="1"/>
    </xf>
    <xf numFmtId="165" fontId="8" fillId="0" borderId="0" xfId="0" applyNumberFormat="1" applyFont="1" applyFill="1" applyAlignment="1">
      <alignment horizontal="right" vertical="center" wrapText="1" readingOrder="2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left" wrapText="1"/>
    </xf>
    <xf numFmtId="165" fontId="4" fillId="0" borderId="0" xfId="0" applyNumberFormat="1" applyFont="1" applyFill="1" applyBorder="1" applyAlignment="1">
      <alignment horizontal="right" vertical="top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0" xfId="4" applyNumberFormat="1" applyFont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8" fillId="0" borderId="0" xfId="0" applyNumberFormat="1" applyFont="1" applyFill="1" applyAlignment="1">
      <alignment horizontal="center" vertical="center" readingOrder="2"/>
    </xf>
    <xf numFmtId="165" fontId="4" fillId="0" borderId="0" xfId="1" applyNumberFormat="1" applyFont="1" applyBorder="1" applyAlignment="1">
      <alignment horizontal="center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top"/>
    </xf>
    <xf numFmtId="165" fontId="3" fillId="0" borderId="7" xfId="1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right" vertical="top"/>
    </xf>
    <xf numFmtId="165" fontId="3" fillId="0" borderId="8" xfId="0" applyNumberFormat="1" applyFont="1" applyFill="1" applyBorder="1" applyAlignment="1">
      <alignment horizontal="center" vertical="top"/>
    </xf>
    <xf numFmtId="165" fontId="3" fillId="0" borderId="8" xfId="1" applyNumberFormat="1" applyFont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right" vertical="top" wrapText="1"/>
    </xf>
    <xf numFmtId="165" fontId="3" fillId="0" borderId="8" xfId="1" applyNumberFormat="1" applyFont="1" applyFill="1" applyBorder="1" applyAlignment="1">
      <alignment horizontal="center" vertical="center"/>
    </xf>
    <xf numFmtId="10" fontId="3" fillId="0" borderId="8" xfId="6" applyNumberFormat="1" applyFont="1" applyFill="1" applyBorder="1" applyAlignment="1">
      <alignment horizontal="center" vertical="center"/>
    </xf>
    <xf numFmtId="10" fontId="4" fillId="0" borderId="0" xfId="6" applyNumberFormat="1" applyFont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 wrapText="1"/>
    </xf>
    <xf numFmtId="10" fontId="8" fillId="0" borderId="0" xfId="6" applyNumberFormat="1" applyFont="1" applyFill="1" applyAlignment="1">
      <alignment horizontal="center" vertical="center"/>
    </xf>
    <xf numFmtId="10" fontId="3" fillId="0" borderId="0" xfId="6" applyNumberFormat="1" applyFont="1" applyFill="1" applyBorder="1" applyAlignment="1">
      <alignment horizontal="center" vertical="center" wrapText="1"/>
    </xf>
    <xf numFmtId="10" fontId="3" fillId="0" borderId="7" xfId="6" applyNumberFormat="1" applyFont="1" applyFill="1" applyBorder="1" applyAlignment="1">
      <alignment horizontal="center" vertical="top"/>
    </xf>
    <xf numFmtId="10" fontId="4" fillId="0" borderId="0" xfId="6" applyNumberFormat="1" applyFont="1" applyAlignment="1">
      <alignment horizontal="center"/>
    </xf>
    <xf numFmtId="9" fontId="9" fillId="0" borderId="9" xfId="6" applyNumberFormat="1" applyFont="1" applyFill="1" applyBorder="1" applyAlignment="1">
      <alignment horizontal="center" vertical="center" wrapText="1" readingOrder="2"/>
    </xf>
    <xf numFmtId="10" fontId="4" fillId="0" borderId="0" xfId="0" applyNumberFormat="1" applyFont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6" fontId="4" fillId="0" borderId="0" xfId="1" applyNumberFormat="1" applyFont="1" applyAlignment="1">
      <alignment horizontal="left"/>
    </xf>
    <xf numFmtId="165" fontId="3" fillId="0" borderId="8" xfId="0" applyNumberFormat="1" applyFont="1" applyFill="1" applyBorder="1" applyAlignment="1">
      <alignment horizontal="center" vertical="center"/>
    </xf>
    <xf numFmtId="168" fontId="4" fillId="0" borderId="0" xfId="0" applyNumberFormat="1" applyFont="1" applyAlignment="1">
      <alignment horizontal="left"/>
    </xf>
    <xf numFmtId="169" fontId="13" fillId="0" borderId="0" xfId="1" applyNumberFormat="1" applyFont="1" applyFill="1" applyBorder="1" applyAlignment="1">
      <alignment horizontal="center" vertical="center"/>
    </xf>
    <xf numFmtId="170" fontId="3" fillId="0" borderId="3" xfId="0" applyNumberFormat="1" applyFont="1" applyFill="1" applyBorder="1" applyAlignment="1">
      <alignment horizontal="center" vertical="center" wrapText="1"/>
    </xf>
    <xf numFmtId="170" fontId="3" fillId="0" borderId="0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Alignment="1">
      <alignment horizontal="center" vertical="center"/>
    </xf>
    <xf numFmtId="170" fontId="3" fillId="0" borderId="3" xfId="6" applyNumberFormat="1" applyFont="1" applyFill="1" applyBorder="1" applyAlignment="1">
      <alignment horizontal="center" vertical="center" wrapText="1"/>
    </xf>
    <xf numFmtId="170" fontId="3" fillId="0" borderId="0" xfId="6" applyNumberFormat="1" applyFont="1" applyFill="1" applyBorder="1" applyAlignment="1">
      <alignment horizontal="center" vertical="center" wrapText="1"/>
    </xf>
    <xf numFmtId="170" fontId="3" fillId="0" borderId="7" xfId="6" applyNumberFormat="1" applyFont="1" applyFill="1" applyBorder="1" applyAlignment="1">
      <alignment horizontal="center" vertical="center"/>
    </xf>
    <xf numFmtId="170" fontId="3" fillId="0" borderId="3" xfId="1" applyNumberFormat="1" applyFont="1" applyFill="1" applyBorder="1" applyAlignment="1">
      <alignment horizontal="center" vertical="center" wrapText="1"/>
    </xf>
    <xf numFmtId="170" fontId="3" fillId="0" borderId="0" xfId="1" applyNumberFormat="1" applyFont="1" applyFill="1" applyBorder="1" applyAlignment="1">
      <alignment horizontal="center" vertical="center" wrapText="1"/>
    </xf>
    <xf numFmtId="170" fontId="8" fillId="0" borderId="0" xfId="0" applyNumberFormat="1" applyFont="1" applyFill="1" applyAlignment="1">
      <alignment horizontal="center" vertical="center" wrapText="1"/>
    </xf>
    <xf numFmtId="170" fontId="3" fillId="0" borderId="1" xfId="0" applyNumberFormat="1" applyFont="1" applyFill="1" applyBorder="1" applyAlignment="1">
      <alignment horizontal="center" vertical="center" wrapText="1"/>
    </xf>
    <xf numFmtId="170" fontId="13" fillId="0" borderId="0" xfId="0" applyNumberFormat="1" applyFont="1" applyFill="1" applyBorder="1" applyAlignment="1">
      <alignment horizontal="center" vertical="center"/>
    </xf>
    <xf numFmtId="170" fontId="3" fillId="0" borderId="8" xfId="6" applyNumberFormat="1" applyFont="1" applyFill="1" applyBorder="1" applyAlignment="1">
      <alignment horizontal="center" vertical="center" wrapText="1"/>
    </xf>
    <xf numFmtId="170" fontId="4" fillId="0" borderId="0" xfId="0" applyNumberFormat="1" applyFont="1" applyAlignment="1">
      <alignment horizontal="center" vertical="center" wrapText="1"/>
    </xf>
    <xf numFmtId="170" fontId="8" fillId="0" borderId="0" xfId="0" applyNumberFormat="1" applyFont="1" applyFill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/>
    </xf>
    <xf numFmtId="10" fontId="4" fillId="0" borderId="0" xfId="6" applyNumberFormat="1" applyFont="1" applyFill="1" applyBorder="1" applyAlignment="1">
      <alignment horizontal="center" vertical="top"/>
    </xf>
    <xf numFmtId="165" fontId="4" fillId="0" borderId="0" xfId="0" applyNumberFormat="1" applyFont="1" applyFill="1" applyAlignment="1">
      <alignment horizontal="center" vertical="center" readingOrder="1"/>
    </xf>
    <xf numFmtId="10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center" vertical="center" readingOrder="1"/>
    </xf>
    <xf numFmtId="10" fontId="4" fillId="0" borderId="0" xfId="6" applyNumberFormat="1" applyFont="1" applyFill="1" applyAlignment="1">
      <alignment horizontal="center" vertical="center"/>
    </xf>
    <xf numFmtId="170" fontId="4" fillId="0" borderId="0" xfId="1" applyNumberFormat="1" applyFont="1" applyFill="1" applyAlignment="1">
      <alignment horizontal="center" vertical="center"/>
    </xf>
    <xf numFmtId="165" fontId="4" fillId="0" borderId="0" xfId="1" applyNumberFormat="1" applyFont="1" applyFill="1" applyBorder="1" applyAlignment="1">
      <alignment horizontal="left"/>
    </xf>
    <xf numFmtId="170" fontId="3" fillId="0" borderId="8" xfId="6" applyNumberFormat="1" applyFont="1" applyFill="1" applyBorder="1" applyAlignment="1">
      <alignment horizontal="center" vertical="center"/>
    </xf>
    <xf numFmtId="170" fontId="4" fillId="0" borderId="0" xfId="6" applyNumberFormat="1" applyFont="1" applyFill="1" applyAlignment="1">
      <alignment horizontal="center" vertical="center"/>
    </xf>
    <xf numFmtId="170" fontId="4" fillId="0" borderId="0" xfId="0" applyNumberFormat="1" applyFont="1" applyFill="1" applyAlignment="1">
      <alignment horizontal="center" vertical="center"/>
    </xf>
    <xf numFmtId="165" fontId="4" fillId="0" borderId="2" xfId="0" applyNumberFormat="1" applyFont="1" applyFill="1" applyBorder="1" applyAlignment="1">
      <alignment horizontal="left"/>
    </xf>
    <xf numFmtId="170" fontId="3" fillId="0" borderId="7" xfId="6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Alignment="1">
      <alignment horizontal="left"/>
    </xf>
    <xf numFmtId="170" fontId="4" fillId="0" borderId="0" xfId="6" applyNumberFormat="1" applyFont="1" applyFill="1" applyAlignment="1">
      <alignment horizontal="left"/>
    </xf>
    <xf numFmtId="170" fontId="4" fillId="0" borderId="0" xfId="6" applyNumberFormat="1" applyFont="1" applyFill="1" applyAlignment="1">
      <alignment horizontal="center"/>
    </xf>
    <xf numFmtId="165" fontId="15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wrapText="1"/>
    </xf>
    <xf numFmtId="10" fontId="4" fillId="0" borderId="0" xfId="6" applyNumberFormat="1" applyFont="1" applyAlignment="1">
      <alignment horizontal="left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left" wrapText="1"/>
    </xf>
    <xf numFmtId="2" fontId="0" fillId="0" borderId="0" xfId="0" applyNumberFormat="1" applyAlignment="1">
      <alignment horizontal="left"/>
    </xf>
    <xf numFmtId="165" fontId="4" fillId="0" borderId="9" xfId="0" applyNumberFormat="1" applyFont="1" applyBorder="1" applyAlignment="1">
      <alignment horizontal="center" vertical="center" wrapText="1"/>
    </xf>
    <xf numFmtId="169" fontId="16" fillId="0" borderId="0" xfId="1" applyNumberFormat="1" applyFont="1" applyFill="1" applyBorder="1" applyAlignment="1">
      <alignment horizontal="center" vertical="center"/>
    </xf>
    <xf numFmtId="10" fontId="16" fillId="0" borderId="0" xfId="6" applyNumberFormat="1" applyFont="1" applyAlignment="1">
      <alignment horizontal="left"/>
    </xf>
    <xf numFmtId="165" fontId="16" fillId="0" borderId="0" xfId="0" applyNumberFormat="1" applyFont="1" applyAlignment="1">
      <alignment horizontal="left"/>
    </xf>
    <xf numFmtId="165" fontId="3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left"/>
    </xf>
    <xf numFmtId="171" fontId="17" fillId="2" borderId="0" xfId="1" applyNumberFormat="1" applyFont="1" applyFill="1"/>
    <xf numFmtId="10" fontId="3" fillId="0" borderId="8" xfId="6" applyNumberFormat="1" applyFont="1" applyBorder="1" applyAlignment="1">
      <alignment horizontal="center" vertical="center"/>
    </xf>
    <xf numFmtId="165" fontId="4" fillId="0" borderId="5" xfId="1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0" fontId="9" fillId="0" borderId="9" xfId="6" applyNumberFormat="1" applyFont="1" applyFill="1" applyBorder="1" applyAlignment="1">
      <alignment horizontal="center" vertical="center" wrapText="1" readingOrder="2"/>
    </xf>
    <xf numFmtId="0" fontId="18" fillId="0" borderId="10" xfId="0" applyFont="1" applyBorder="1" applyAlignment="1">
      <alignment wrapText="1"/>
    </xf>
    <xf numFmtId="10" fontId="3" fillId="0" borderId="7" xfId="1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readingOrder="2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wrapText="1"/>
    </xf>
    <xf numFmtId="167" fontId="4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9" fontId="4" fillId="0" borderId="0" xfId="1" applyNumberFormat="1" applyFont="1" applyAlignment="1">
      <alignment horizontal="center" vertical="center" wrapText="1"/>
    </xf>
    <xf numFmtId="173" fontId="0" fillId="0" borderId="0" xfId="0" applyNumberFormat="1" applyAlignment="1">
      <alignment horizontal="left"/>
    </xf>
    <xf numFmtId="49" fontId="4" fillId="0" borderId="0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Alignment="1">
      <alignment horizontal="center" wrapText="1"/>
    </xf>
    <xf numFmtId="0" fontId="0" fillId="0" borderId="0" xfId="0" applyBorder="1" applyAlignment="1">
      <alignment horizontal="left"/>
    </xf>
    <xf numFmtId="169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165" fontId="3" fillId="0" borderId="4" xfId="0" applyNumberFormat="1" applyFont="1" applyFill="1" applyBorder="1" applyAlignment="1">
      <alignment vertical="center"/>
    </xf>
    <xf numFmtId="165" fontId="3" fillId="0" borderId="5" xfId="0" applyNumberFormat="1" applyFont="1" applyFill="1" applyBorder="1" applyAlignment="1">
      <alignment vertical="center"/>
    </xf>
    <xf numFmtId="165" fontId="8" fillId="0" borderId="0" xfId="0" applyNumberFormat="1" applyFont="1" applyFill="1" applyAlignment="1">
      <alignment vertical="center" readingOrder="2"/>
    </xf>
    <xf numFmtId="165" fontId="3" fillId="0" borderId="0" xfId="0" applyNumberFormat="1" applyFont="1" applyFill="1" applyBorder="1" applyAlignment="1">
      <alignment vertical="center"/>
    </xf>
    <xf numFmtId="3" fontId="0" fillId="2" borderId="0" xfId="0" applyNumberFormat="1" applyFill="1"/>
    <xf numFmtId="165" fontId="4" fillId="2" borderId="0" xfId="0" applyNumberFormat="1" applyFont="1" applyFill="1" applyAlignment="1">
      <alignment horizontal="left"/>
    </xf>
    <xf numFmtId="3" fontId="0" fillId="0" borderId="0" xfId="0" applyNumberFormat="1" applyFill="1"/>
    <xf numFmtId="165" fontId="3" fillId="0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horizontal="center"/>
    </xf>
    <xf numFmtId="165" fontId="3" fillId="0" borderId="6" xfId="0" applyNumberFormat="1" applyFont="1" applyFill="1" applyBorder="1" applyAlignment="1">
      <alignment horizontal="center" vertical="center"/>
    </xf>
    <xf numFmtId="3" fontId="16" fillId="0" borderId="0" xfId="6" applyNumberFormat="1" applyFont="1" applyAlignment="1">
      <alignment horizontal="left"/>
    </xf>
    <xf numFmtId="165" fontId="16" fillId="0" borderId="0" xfId="0" applyNumberFormat="1" applyFont="1" applyAlignment="1">
      <alignment horizontal="center" vertical="center"/>
    </xf>
    <xf numFmtId="10" fontId="16" fillId="0" borderId="0" xfId="6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 readingOrder="2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3" fillId="0" borderId="4" xfId="1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10" fontId="3" fillId="0" borderId="2" xfId="6" applyNumberFormat="1" applyFont="1" applyFill="1" applyBorder="1" applyAlignment="1">
      <alignment horizontal="center" vertical="center" wrapText="1"/>
    </xf>
    <xf numFmtId="10" fontId="3" fillId="0" borderId="4" xfId="6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readingOrder="2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right" vertical="center" readingOrder="2"/>
    </xf>
    <xf numFmtId="165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165" fontId="13" fillId="0" borderId="0" xfId="1" applyNumberFormat="1" applyFont="1" applyFill="1" applyAlignment="1">
      <alignment horizontal="right" vertical="center" wrapText="1"/>
    </xf>
    <xf numFmtId="165" fontId="6" fillId="0" borderId="0" xfId="3" applyNumberFormat="1" applyFont="1" applyFill="1" applyAlignment="1">
      <alignment horizontal="center" vertical="center"/>
    </xf>
    <xf numFmtId="165" fontId="8" fillId="0" borderId="0" xfId="3" applyNumberFormat="1" applyFont="1" applyFill="1" applyAlignment="1">
      <alignment horizontal="right" vertical="center" readingOrder="2"/>
    </xf>
    <xf numFmtId="165" fontId="8" fillId="0" borderId="0" xfId="0" applyNumberFormat="1" applyFont="1" applyFill="1" applyAlignment="1">
      <alignment horizontal="right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wrapText="1"/>
    </xf>
  </cellXfs>
  <cellStyles count="7">
    <cellStyle name="Comma" xfId="1" builtinId="3"/>
    <cellStyle name="Normal" xfId="0" builtinId="0"/>
    <cellStyle name="Normal 2 2" xfId="3" xr:uid="{00000000-0005-0000-0000-000002000000}"/>
    <cellStyle name="Normal 3" xfId="2" xr:uid="{00000000-0005-0000-0000-000003000000}"/>
    <cellStyle name="Normal 5" xfId="4" xr:uid="{00000000-0005-0000-0000-000004000000}"/>
    <cellStyle name="Percent" xfId="6" builtinId="5"/>
    <cellStyle name="Percent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685173</xdr:colOff>
      <xdr:row>2</xdr:row>
      <xdr:rowOff>98536</xdr:rowOff>
    </xdr:from>
    <xdr:to>
      <xdr:col>1</xdr:col>
      <xdr:colOff>1944414</xdr:colOff>
      <xdr:row>7</xdr:row>
      <xdr:rowOff>115876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1E3E5A-576D-4FD5-9DBD-E9A083E4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5102965" y="597777"/>
          <a:ext cx="1259241" cy="1265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B10:B12"/>
  <sheetViews>
    <sheetView rightToLeft="1" view="pageBreakPreview" topLeftCell="A4" zoomScale="145" zoomScaleNormal="100" zoomScaleSheetLayoutView="145" workbookViewId="0">
      <selection activeCell="B16" sqref="B16"/>
    </sheetView>
  </sheetViews>
  <sheetFormatPr defaultColWidth="6" defaultRowHeight="19.5" customHeight="1" x14ac:dyDescent="0.25"/>
  <cols>
    <col min="1" max="1" width="6" style="16"/>
    <col min="2" max="2" width="40" style="16" customWidth="1"/>
    <col min="3" max="16384" width="6" style="16"/>
  </cols>
  <sheetData>
    <row r="10" spans="2:2" ht="19.5" customHeight="1" x14ac:dyDescent="0.25">
      <c r="B10" s="15" t="s">
        <v>0</v>
      </c>
    </row>
    <row r="11" spans="2:2" ht="19.5" customHeight="1" x14ac:dyDescent="0.25">
      <c r="B11" s="15" t="s">
        <v>1</v>
      </c>
    </row>
    <row r="12" spans="2:2" ht="19.5" customHeight="1" x14ac:dyDescent="0.25">
      <c r="B12" s="15" t="s">
        <v>188</v>
      </c>
    </row>
  </sheetData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Z23"/>
  <sheetViews>
    <sheetView rightToLeft="1" view="pageBreakPreview" zoomScale="98" zoomScaleNormal="100" zoomScaleSheetLayoutView="98" workbookViewId="0">
      <selection activeCell="K10" sqref="K10:K19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6.28515625" style="11" bestFit="1" customWidth="1"/>
    <col min="4" max="4" width="0.85546875" style="11" customWidth="1"/>
    <col min="5" max="5" width="19.85546875" style="11" bestFit="1" customWidth="1"/>
    <col min="6" max="6" width="0.85546875" style="11" customWidth="1"/>
    <col min="7" max="7" width="17.28515625" style="11" customWidth="1"/>
    <col min="8" max="8" width="0.85546875" style="11" customWidth="1"/>
    <col min="9" max="9" width="19.85546875" style="11" bestFit="1" customWidth="1"/>
    <col min="10" max="10" width="0.85546875" style="18" customWidth="1"/>
    <col min="11" max="11" width="14.140625" style="134" bestFit="1" customWidth="1"/>
    <col min="12" max="12" width="0.85546875" style="18" customWidth="1"/>
    <col min="13" max="13" width="16.28515625" style="11" bestFit="1" customWidth="1"/>
    <col min="14" max="14" width="0.85546875" style="11" customWidth="1"/>
    <col min="15" max="15" width="20.85546875" style="11" bestFit="1" customWidth="1"/>
    <col min="16" max="16" width="0.85546875" style="11" customWidth="1"/>
    <col min="17" max="17" width="17.42578125" style="11" customWidth="1"/>
    <col min="18" max="18" width="0.85546875" style="11" customWidth="1"/>
    <col min="19" max="19" width="20.85546875" style="11" bestFit="1" customWidth="1"/>
    <col min="20" max="20" width="0.85546875" style="18" customWidth="1"/>
    <col min="21" max="21" width="12.140625" style="135" customWidth="1"/>
    <col min="22" max="22" width="0.28515625" style="18" customWidth="1"/>
    <col min="23" max="23" width="16.140625" style="18" bestFit="1" customWidth="1"/>
    <col min="24" max="24" width="21" style="18" bestFit="1" customWidth="1"/>
    <col min="25" max="16384" width="9.140625" style="18"/>
  </cols>
  <sheetData>
    <row r="1" spans="1:26" ht="21" x14ac:dyDescent="0.4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6" ht="21" x14ac:dyDescent="0.45">
      <c r="A2" s="201" t="s">
        <v>43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</row>
    <row r="3" spans="1:26" ht="21" x14ac:dyDescent="0.45">
      <c r="A3" s="201" t="s">
        <v>188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5" spans="1:26" ht="21" x14ac:dyDescent="0.45">
      <c r="A5" s="184" t="s">
        <v>141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</row>
    <row r="6" spans="1:26" ht="21" x14ac:dyDescent="0.45">
      <c r="C6" s="198" t="s">
        <v>53</v>
      </c>
      <c r="D6" s="198"/>
      <c r="E6" s="198"/>
      <c r="F6" s="198"/>
      <c r="G6" s="198"/>
      <c r="H6" s="198"/>
      <c r="I6" s="198"/>
      <c r="J6" s="198"/>
      <c r="K6" s="198"/>
      <c r="M6" s="197" t="s">
        <v>190</v>
      </c>
      <c r="N6" s="197"/>
      <c r="O6" s="197"/>
      <c r="P6" s="197"/>
      <c r="Q6" s="197"/>
      <c r="R6" s="197"/>
      <c r="S6" s="197"/>
      <c r="T6" s="197"/>
      <c r="U6" s="197"/>
    </row>
    <row r="7" spans="1:26" ht="21" x14ac:dyDescent="0.45">
      <c r="A7" s="185" t="s">
        <v>14</v>
      </c>
      <c r="C7" s="189" t="s">
        <v>58</v>
      </c>
      <c r="D7" s="70"/>
      <c r="E7" s="189" t="s">
        <v>56</v>
      </c>
      <c r="F7" s="70"/>
      <c r="G7" s="189" t="s">
        <v>57</v>
      </c>
      <c r="H7" s="70"/>
      <c r="I7" s="190" t="s">
        <v>11</v>
      </c>
      <c r="J7" s="190"/>
      <c r="K7" s="190"/>
      <c r="L7" s="191"/>
      <c r="M7" s="189" t="s">
        <v>58</v>
      </c>
      <c r="N7" s="70"/>
      <c r="O7" s="192" t="s">
        <v>56</v>
      </c>
      <c r="P7" s="70"/>
      <c r="Q7" s="189" t="s">
        <v>57</v>
      </c>
      <c r="R7" s="70"/>
      <c r="S7" s="190" t="s">
        <v>11</v>
      </c>
      <c r="T7" s="190"/>
      <c r="U7" s="190"/>
      <c r="W7"/>
      <c r="X7"/>
      <c r="Y7"/>
      <c r="Z7"/>
    </row>
    <row r="8" spans="1:26" ht="42" x14ac:dyDescent="0.45">
      <c r="A8" s="182"/>
      <c r="C8" s="182"/>
      <c r="E8" s="182"/>
      <c r="G8" s="182"/>
      <c r="I8" s="8" t="s">
        <v>40</v>
      </c>
      <c r="J8" s="132"/>
      <c r="K8" s="101" t="s">
        <v>46</v>
      </c>
      <c r="M8" s="182"/>
      <c r="O8" s="183"/>
      <c r="Q8" s="182"/>
      <c r="S8" s="176" t="s">
        <v>40</v>
      </c>
      <c r="T8" s="132"/>
      <c r="U8" s="104" t="s">
        <v>46</v>
      </c>
      <c r="W8"/>
      <c r="X8"/>
      <c r="Y8"/>
      <c r="Z8"/>
    </row>
    <row r="9" spans="1:26" ht="21" x14ac:dyDescent="0.45">
      <c r="A9" s="175"/>
      <c r="C9" s="14" t="s">
        <v>122</v>
      </c>
      <c r="E9" s="14" t="s">
        <v>122</v>
      </c>
      <c r="G9" s="14" t="s">
        <v>122</v>
      </c>
      <c r="I9" s="14" t="s">
        <v>122</v>
      </c>
      <c r="J9" s="124"/>
      <c r="K9" s="102"/>
      <c r="M9" s="14" t="s">
        <v>122</v>
      </c>
      <c r="O9" s="14" t="s">
        <v>122</v>
      </c>
      <c r="Q9" s="14" t="s">
        <v>122</v>
      </c>
      <c r="S9" s="14" t="s">
        <v>122</v>
      </c>
      <c r="T9" s="124"/>
      <c r="U9" s="105"/>
      <c r="W9"/>
      <c r="X9"/>
      <c r="Y9"/>
      <c r="Z9"/>
    </row>
    <row r="10" spans="1:26" x14ac:dyDescent="0.45">
      <c r="A10" s="60" t="s">
        <v>17</v>
      </c>
      <c r="C10" s="11">
        <v>0</v>
      </c>
      <c r="E10" s="11">
        <v>-720577097</v>
      </c>
      <c r="G10" s="11">
        <v>0</v>
      </c>
      <c r="I10" s="14">
        <v>-720577097</v>
      </c>
      <c r="K10" s="131">
        <f>I10/درآمد!$K$15</f>
        <v>-1.775934299020458E-4</v>
      </c>
      <c r="M10" s="49">
        <v>0</v>
      </c>
      <c r="N10" s="181">
        <v>0</v>
      </c>
      <c r="O10" s="181">
        <v>-720577097</v>
      </c>
      <c r="P10" s="172"/>
      <c r="Q10" s="178">
        <v>0</v>
      </c>
      <c r="R10" s="33">
        <v>21410237541</v>
      </c>
      <c r="S10" s="49">
        <f>M10+O10+Q10</f>
        <v>-720577097</v>
      </c>
      <c r="U10" s="131">
        <f>S10/درآمد!$E$15</f>
        <v>-1.7759342990243974E-4</v>
      </c>
      <c r="W10" s="174"/>
      <c r="X10"/>
      <c r="Y10"/>
      <c r="Z10"/>
    </row>
    <row r="11" spans="1:26" x14ac:dyDescent="0.45">
      <c r="A11" s="37" t="s">
        <v>191</v>
      </c>
      <c r="C11" s="11">
        <v>0</v>
      </c>
      <c r="E11" s="11">
        <v>881225394</v>
      </c>
      <c r="G11" s="11">
        <v>0</v>
      </c>
      <c r="I11" s="14">
        <v>881225394</v>
      </c>
      <c r="K11" s="131">
        <f>I11/درآمد!$K$15</f>
        <v>2.1718680886306563E-4</v>
      </c>
      <c r="M11" s="49">
        <v>0</v>
      </c>
      <c r="N11" s="180">
        <v>0</v>
      </c>
      <c r="O11" s="180">
        <v>881225394</v>
      </c>
      <c r="P11"/>
      <c r="Q11" s="177">
        <v>0</v>
      </c>
      <c r="R11" s="33">
        <v>134159775176</v>
      </c>
      <c r="S11" s="49">
        <f t="shared" ref="S11:S19" si="0">M11+O11+Q11</f>
        <v>881225394</v>
      </c>
      <c r="U11" s="131">
        <f>S11/درآمد!$E$15</f>
        <v>2.1718680886354737E-4</v>
      </c>
      <c r="W11" s="174"/>
      <c r="X11"/>
      <c r="Y11"/>
      <c r="Z11"/>
    </row>
    <row r="12" spans="1:26" x14ac:dyDescent="0.45">
      <c r="A12" s="60" t="s">
        <v>108</v>
      </c>
      <c r="C12" s="11">
        <v>0</v>
      </c>
      <c r="E12" s="11">
        <v>-3742372699</v>
      </c>
      <c r="G12" s="11">
        <v>0</v>
      </c>
      <c r="I12" s="14">
        <v>-3742372699</v>
      </c>
      <c r="K12" s="131">
        <f>I12/درآمد!$K$15</f>
        <v>-9.2234516799690413E-4</v>
      </c>
      <c r="M12" s="49">
        <v>0</v>
      </c>
      <c r="N12" s="180">
        <v>0</v>
      </c>
      <c r="O12" s="180">
        <v>-3742372699</v>
      </c>
      <c r="P12"/>
      <c r="Q12" s="177">
        <v>0</v>
      </c>
      <c r="R12" s="33">
        <v>0</v>
      </c>
      <c r="S12" s="49">
        <f t="shared" si="0"/>
        <v>-3742372699</v>
      </c>
      <c r="U12" s="131">
        <f>S12/درآمد!$E$15</f>
        <v>-9.2234516799895002E-4</v>
      </c>
      <c r="W12" s="174"/>
      <c r="X12"/>
      <c r="Y12"/>
      <c r="Z12"/>
    </row>
    <row r="13" spans="1:26" x14ac:dyDescent="0.45">
      <c r="A13" s="60" t="s">
        <v>174</v>
      </c>
      <c r="C13" s="11">
        <v>0</v>
      </c>
      <c r="E13" s="11">
        <v>-30634400551</v>
      </c>
      <c r="G13" s="11">
        <v>0</v>
      </c>
      <c r="I13" s="14">
        <v>-30634400551</v>
      </c>
      <c r="K13" s="131">
        <f>I13/درآمد!$K$15</f>
        <v>-7.5501542992355364E-3</v>
      </c>
      <c r="M13" s="49">
        <v>0</v>
      </c>
      <c r="N13" s="180">
        <v>814256815916</v>
      </c>
      <c r="O13" s="180">
        <v>-30634400551</v>
      </c>
      <c r="P13"/>
      <c r="Q13" s="177">
        <v>0</v>
      </c>
      <c r="R13" s="33">
        <v>0</v>
      </c>
      <c r="S13" s="49">
        <f t="shared" si="0"/>
        <v>-30634400551</v>
      </c>
      <c r="U13" s="131">
        <f>S13/درآمد!$E$15</f>
        <v>-7.5501542992522834E-3</v>
      </c>
      <c r="W13" s="174"/>
      <c r="X13"/>
      <c r="Y13"/>
      <c r="Z13"/>
    </row>
    <row r="14" spans="1:26" x14ac:dyDescent="0.45">
      <c r="A14" s="37" t="s">
        <v>104</v>
      </c>
      <c r="C14" s="11">
        <v>0</v>
      </c>
      <c r="E14" s="11">
        <v>-2269697660</v>
      </c>
      <c r="G14" s="11">
        <v>0</v>
      </c>
      <c r="I14" s="14">
        <v>-2269697660</v>
      </c>
      <c r="K14" s="131">
        <f>I14/درآمد!$K$15</f>
        <v>-5.5938968079642887E-4</v>
      </c>
      <c r="M14" s="49">
        <v>0</v>
      </c>
      <c r="N14" s="180">
        <v>0</v>
      </c>
      <c r="O14" s="180">
        <v>-2269697669</v>
      </c>
      <c r="P14"/>
      <c r="Q14" s="177">
        <v>0</v>
      </c>
      <c r="R14" s="33">
        <v>0</v>
      </c>
      <c r="S14" s="49">
        <f t="shared" si="0"/>
        <v>-2269697669</v>
      </c>
      <c r="U14" s="131">
        <f>S14/درآمد!$E$15</f>
        <v>-5.5938968301580969E-4</v>
      </c>
      <c r="W14" s="174"/>
      <c r="X14"/>
      <c r="Y14"/>
      <c r="Z14"/>
    </row>
    <row r="15" spans="1:26" x14ac:dyDescent="0.45">
      <c r="A15" s="37" t="s">
        <v>109</v>
      </c>
      <c r="C15" s="11">
        <v>0</v>
      </c>
      <c r="E15" s="11">
        <v>-1452409646</v>
      </c>
      <c r="G15" s="11">
        <v>0</v>
      </c>
      <c r="I15" s="14">
        <v>-1452409646</v>
      </c>
      <c r="K15" s="131">
        <f>I15/درآمد!$K$15</f>
        <v>-3.5796087848175966E-4</v>
      </c>
      <c r="M15" s="49">
        <v>0</v>
      </c>
      <c r="N15" s="177"/>
      <c r="O15" s="177">
        <v>-1452409646</v>
      </c>
      <c r="P15"/>
      <c r="Q15" s="177">
        <v>0</v>
      </c>
      <c r="R15" s="33"/>
      <c r="S15" s="49">
        <f t="shared" si="0"/>
        <v>-1452409646</v>
      </c>
      <c r="U15" s="131">
        <f>S15/درآمد!$E$15</f>
        <v>-3.5796087848255368E-4</v>
      </c>
      <c r="W15" s="174"/>
      <c r="X15"/>
      <c r="Y15"/>
      <c r="Z15"/>
    </row>
    <row r="16" spans="1:26" x14ac:dyDescent="0.45">
      <c r="A16" s="60" t="s">
        <v>163</v>
      </c>
      <c r="C16" s="11">
        <v>0</v>
      </c>
      <c r="E16" s="11">
        <v>-41101689714</v>
      </c>
      <c r="G16" s="11">
        <v>0</v>
      </c>
      <c r="I16" s="14">
        <v>-41101689714</v>
      </c>
      <c r="K16" s="131">
        <f>I16/درآمد!$K$15</f>
        <v>-1.0129922365654784E-2</v>
      </c>
      <c r="M16" s="49">
        <v>0</v>
      </c>
      <c r="N16" s="180">
        <v>172125611153</v>
      </c>
      <c r="O16" s="180">
        <v>-41101689714</v>
      </c>
      <c r="P16"/>
      <c r="Q16" s="177">
        <v>0</v>
      </c>
      <c r="R16" s="33">
        <v>0</v>
      </c>
      <c r="S16" s="49">
        <f t="shared" si="0"/>
        <v>-41101689714</v>
      </c>
      <c r="U16" s="131">
        <f>S16/درآمد!$E$15</f>
        <v>-1.0129922365677252E-2</v>
      </c>
      <c r="W16" s="174"/>
      <c r="X16"/>
      <c r="Y16"/>
      <c r="Z16"/>
    </row>
    <row r="17" spans="1:26" x14ac:dyDescent="0.45">
      <c r="A17" s="37" t="s">
        <v>18</v>
      </c>
      <c r="C17" s="11">
        <v>0</v>
      </c>
      <c r="E17" s="11">
        <v>-103164145159</v>
      </c>
      <c r="G17" s="11">
        <v>0</v>
      </c>
      <c r="I17" s="14">
        <v>-103164145159</v>
      </c>
      <c r="K17" s="131">
        <f>I17/درآمد!$K$15</f>
        <v>-2.5425835011932588E-2</v>
      </c>
      <c r="M17" s="49">
        <v>0</v>
      </c>
      <c r="N17" s="180">
        <v>70639265487</v>
      </c>
      <c r="O17" s="180">
        <v>-103164145159</v>
      </c>
      <c r="P17"/>
      <c r="Q17" s="177">
        <v>0</v>
      </c>
      <c r="R17" s="33">
        <v>36700628323</v>
      </c>
      <c r="S17" s="49">
        <f t="shared" si="0"/>
        <v>-103164145159</v>
      </c>
      <c r="U17" s="131">
        <f>S17/درآمد!$E$15</f>
        <v>-2.5425835011988987E-2</v>
      </c>
      <c r="W17" s="174"/>
      <c r="X17"/>
      <c r="Y17"/>
      <c r="Z17"/>
    </row>
    <row r="18" spans="1:26" x14ac:dyDescent="0.45">
      <c r="A18" s="37" t="s">
        <v>166</v>
      </c>
      <c r="C18" s="11">
        <v>0</v>
      </c>
      <c r="E18" s="11">
        <v>-8035086311</v>
      </c>
      <c r="G18" s="11">
        <v>0</v>
      </c>
      <c r="I18" s="14">
        <v>-8035086311</v>
      </c>
      <c r="K18" s="131">
        <f>I18/درآمد!$K$15</f>
        <v>-1.9803273563237696E-3</v>
      </c>
      <c r="M18" s="49">
        <v>0</v>
      </c>
      <c r="N18" s="180">
        <v>30996439056</v>
      </c>
      <c r="O18" s="180">
        <v>-8035086311</v>
      </c>
      <c r="P18"/>
      <c r="Q18" s="177">
        <v>0</v>
      </c>
      <c r="R18" s="33">
        <v>0</v>
      </c>
      <c r="S18" s="49">
        <f t="shared" si="0"/>
        <v>-8035086311</v>
      </c>
      <c r="U18" s="131">
        <f>S18/درآمد!$E$15</f>
        <v>-1.9803273563281619E-3</v>
      </c>
      <c r="W18" s="174"/>
      <c r="X18"/>
      <c r="Y18"/>
      <c r="Z18"/>
    </row>
    <row r="19" spans="1:26" x14ac:dyDescent="0.45">
      <c r="A19" s="60" t="s">
        <v>172</v>
      </c>
      <c r="C19" s="11">
        <v>0</v>
      </c>
      <c r="E19" s="11">
        <v>-591646076</v>
      </c>
      <c r="G19" s="11">
        <v>0</v>
      </c>
      <c r="I19" s="14">
        <v>-591646076</v>
      </c>
      <c r="K19" s="131">
        <f>I19/درآمد!$K$15</f>
        <v>-1.4581709072128123E-4</v>
      </c>
      <c r="M19" s="49">
        <v>0</v>
      </c>
      <c r="N19" s="180">
        <v>25588919031</v>
      </c>
      <c r="O19" s="180">
        <v>-591646076</v>
      </c>
      <c r="P19"/>
      <c r="Q19" s="177">
        <v>0</v>
      </c>
      <c r="R19" s="33">
        <v>0</v>
      </c>
      <c r="S19" s="49">
        <f t="shared" si="0"/>
        <v>-591646076</v>
      </c>
      <c r="U19" s="131">
        <f>S19/درآمد!$E$15</f>
        <v>-1.4581709072160467E-4</v>
      </c>
      <c r="W19" s="174"/>
      <c r="X19"/>
      <c r="Y19"/>
      <c r="Z19"/>
    </row>
    <row r="20" spans="1:26" ht="21" x14ac:dyDescent="0.45">
      <c r="A20" s="179" t="s">
        <v>145</v>
      </c>
      <c r="C20" s="36">
        <f>SUM(C10:C19)</f>
        <v>0</v>
      </c>
      <c r="E20" s="36">
        <f>SUM(E10:E19)</f>
        <v>-190830799519</v>
      </c>
      <c r="G20" s="36">
        <f>SUM(G10:G19)</f>
        <v>0</v>
      </c>
      <c r="I20" s="36">
        <f>SUM(I10:I19)</f>
        <v>-190830799519</v>
      </c>
      <c r="K20" s="133">
        <f>SUM(K10:K19)</f>
        <v>-4.7032158472182034E-2</v>
      </c>
      <c r="M20" s="36">
        <f>SUM(M10:M19)</f>
        <v>0</v>
      </c>
      <c r="O20" s="36">
        <f>SUM(O10:O19)</f>
        <v>-190830799528</v>
      </c>
      <c r="Q20" s="36">
        <f>SUM(Q10:Q19)</f>
        <v>0</v>
      </c>
      <c r="S20" s="36">
        <f>SUM(S10:S19)</f>
        <v>-190830799528</v>
      </c>
      <c r="U20" s="106">
        <f>SUM(U10:U19)</f>
        <v>-4.7032158474504496E-2</v>
      </c>
      <c r="W20"/>
      <c r="X20" s="173"/>
      <c r="Y20"/>
      <c r="Z20"/>
    </row>
    <row r="21" spans="1:26" x14ac:dyDescent="0.45">
      <c r="W21"/>
      <c r="X21"/>
      <c r="Y21"/>
      <c r="Z21"/>
    </row>
    <row r="22" spans="1:26" x14ac:dyDescent="0.45">
      <c r="W22"/>
      <c r="X22"/>
      <c r="Y22"/>
      <c r="Z22"/>
    </row>
    <row r="23" spans="1:26" x14ac:dyDescent="0.45">
      <c r="W23"/>
      <c r="X23"/>
      <c r="Y23"/>
      <c r="Z23"/>
    </row>
  </sheetData>
  <mergeCells count="5">
    <mergeCell ref="A1:U1"/>
    <mergeCell ref="A2:U2"/>
    <mergeCell ref="A3:U3"/>
    <mergeCell ref="M6:U6"/>
    <mergeCell ref="C6:K6"/>
  </mergeCells>
  <pageMargins left="0.39" right="0.39" top="0.39" bottom="0.39" header="0" footer="0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U40"/>
  <sheetViews>
    <sheetView rightToLeft="1" view="pageBreakPreview" topLeftCell="A13" zoomScale="91" zoomScaleNormal="100" zoomScaleSheetLayoutView="91" workbookViewId="0">
      <selection activeCell="K35" sqref="K35"/>
    </sheetView>
  </sheetViews>
  <sheetFormatPr defaultRowHeight="21" customHeight="1" x14ac:dyDescent="0.45"/>
  <cols>
    <col min="1" max="1" width="31.5703125" style="18" customWidth="1"/>
    <col min="2" max="2" width="0.85546875" style="18" customWidth="1"/>
    <col min="3" max="3" width="20.5703125" style="11" customWidth="1"/>
    <col min="4" max="4" width="0.85546875" style="11" customWidth="1"/>
    <col min="5" max="5" width="20.5703125" style="11" customWidth="1"/>
    <col min="6" max="6" width="0.85546875" style="11" customWidth="1"/>
    <col min="7" max="7" width="20.5703125" style="11" customWidth="1"/>
    <col min="8" max="8" width="0.85546875" style="11" customWidth="1"/>
    <col min="9" max="9" width="23.5703125" style="11" customWidth="1"/>
    <col min="10" max="10" width="0.85546875" style="11" customWidth="1"/>
    <col min="11" max="11" width="8.7109375" style="131" customWidth="1"/>
    <col min="12" max="12" width="0.85546875" style="11" customWidth="1"/>
    <col min="13" max="13" width="20.5703125" style="11" customWidth="1"/>
    <col min="14" max="14" width="0.85546875" style="11" customWidth="1"/>
    <col min="15" max="15" width="20.5703125" style="11" customWidth="1"/>
    <col min="16" max="16" width="0.85546875" style="11" customWidth="1"/>
    <col min="17" max="17" width="20.5703125" style="11" customWidth="1"/>
    <col min="18" max="18" width="0.85546875" style="11" customWidth="1"/>
    <col min="19" max="19" width="20.5703125" style="11" customWidth="1"/>
    <col min="20" max="20" width="1.5703125" style="18" customWidth="1"/>
    <col min="21" max="21" width="9.140625" style="134"/>
    <col min="22" max="23" width="9.140625" style="18"/>
    <col min="24" max="24" width="16.42578125" style="18" bestFit="1" customWidth="1"/>
    <col min="25" max="25" width="15" style="18" bestFit="1" customWidth="1"/>
    <col min="26" max="16384" width="9.140625" style="18"/>
  </cols>
  <sheetData>
    <row r="1" spans="1:21" ht="21" customHeight="1" x14ac:dyDescent="0.4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1" ht="21" customHeight="1" x14ac:dyDescent="0.45">
      <c r="A2" s="201" t="s">
        <v>43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</row>
    <row r="3" spans="1:21" ht="21" customHeight="1" x14ac:dyDescent="0.45">
      <c r="A3" s="201" t="s">
        <v>188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5" spans="1:21" ht="21" customHeight="1" x14ac:dyDescent="0.45">
      <c r="A5" s="208" t="s">
        <v>142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</row>
    <row r="6" spans="1:21" ht="21" customHeight="1" x14ac:dyDescent="0.45">
      <c r="C6" s="198" t="s">
        <v>53</v>
      </c>
      <c r="D6" s="198"/>
      <c r="E6" s="198"/>
      <c r="F6" s="198"/>
      <c r="G6" s="198"/>
      <c r="H6" s="198"/>
      <c r="I6" s="198"/>
      <c r="J6" s="198"/>
      <c r="K6" s="198"/>
      <c r="M6" s="198" t="s">
        <v>190</v>
      </c>
      <c r="N6" s="198"/>
      <c r="O6" s="198"/>
      <c r="P6" s="198"/>
      <c r="Q6" s="198"/>
      <c r="R6" s="198"/>
      <c r="S6" s="198"/>
      <c r="T6" s="198"/>
      <c r="U6" s="198"/>
    </row>
    <row r="7" spans="1:21" ht="21" customHeight="1" x14ac:dyDescent="0.45">
      <c r="A7" s="197" t="s">
        <v>59</v>
      </c>
      <c r="C7" s="207" t="s">
        <v>60</v>
      </c>
      <c r="D7" s="70"/>
      <c r="E7" s="207" t="s">
        <v>56</v>
      </c>
      <c r="F7" s="70"/>
      <c r="G7" s="207" t="s">
        <v>57</v>
      </c>
      <c r="H7" s="70"/>
      <c r="I7" s="209" t="s">
        <v>11</v>
      </c>
      <c r="J7" s="209"/>
      <c r="K7" s="209"/>
      <c r="M7" s="207" t="s">
        <v>60</v>
      </c>
      <c r="N7" s="70"/>
      <c r="O7" s="207" t="s">
        <v>56</v>
      </c>
      <c r="P7" s="70"/>
      <c r="Q7" s="207" t="s">
        <v>57</v>
      </c>
      <c r="R7" s="70"/>
      <c r="S7" s="209" t="s">
        <v>11</v>
      </c>
      <c r="T7" s="209"/>
      <c r="U7" s="209"/>
    </row>
    <row r="8" spans="1:21" ht="63" x14ac:dyDescent="0.45">
      <c r="A8" s="198"/>
      <c r="C8" s="198"/>
      <c r="E8" s="198"/>
      <c r="G8" s="198"/>
      <c r="I8" s="8" t="s">
        <v>40</v>
      </c>
      <c r="J8" s="132"/>
      <c r="K8" s="101" t="s">
        <v>46</v>
      </c>
      <c r="M8" s="198"/>
      <c r="O8" s="198"/>
      <c r="Q8" s="198"/>
      <c r="S8" s="8" t="s">
        <v>40</v>
      </c>
      <c r="T8" s="132"/>
      <c r="U8" s="101" t="s">
        <v>46</v>
      </c>
    </row>
    <row r="9" spans="1:21" ht="21" customHeight="1" x14ac:dyDescent="0.45">
      <c r="A9" s="116"/>
      <c r="C9" s="14" t="s">
        <v>122</v>
      </c>
      <c r="E9" s="14" t="s">
        <v>122</v>
      </c>
      <c r="G9" s="14" t="s">
        <v>122</v>
      </c>
      <c r="I9" s="14" t="s">
        <v>122</v>
      </c>
      <c r="M9" s="14" t="s">
        <v>122</v>
      </c>
      <c r="O9" s="14" t="s">
        <v>122</v>
      </c>
      <c r="Q9" s="14" t="s">
        <v>122</v>
      </c>
      <c r="S9" s="14" t="s">
        <v>122</v>
      </c>
    </row>
    <row r="10" spans="1:21" ht="21" customHeight="1" x14ac:dyDescent="0.45">
      <c r="A10" s="37" t="s">
        <v>97</v>
      </c>
      <c r="C10" s="33">
        <v>56789258937</v>
      </c>
      <c r="D10" s="33"/>
      <c r="E10" s="33">
        <v>0</v>
      </c>
      <c r="F10" s="33"/>
      <c r="G10" s="33">
        <v>2339212500</v>
      </c>
      <c r="H10" s="33"/>
      <c r="I10" s="33">
        <v>59128471437</v>
      </c>
      <c r="J10" s="33"/>
      <c r="K10" s="130">
        <f>I10/درآمد!$K$15</f>
        <v>1.4572802953466584E-2</v>
      </c>
      <c r="L10" s="33"/>
      <c r="M10" s="33">
        <v>56789258937</v>
      </c>
      <c r="N10" s="33"/>
      <c r="O10" s="33">
        <v>0</v>
      </c>
      <c r="P10" s="33"/>
      <c r="Q10" s="33">
        <v>2339212500</v>
      </c>
      <c r="R10" s="33"/>
      <c r="S10" s="33">
        <v>59128471437</v>
      </c>
      <c r="U10" s="136">
        <f>S10/درآمد!$E$15</f>
        <v>1.4572802953498909E-2</v>
      </c>
    </row>
    <row r="11" spans="1:21" ht="21" customHeight="1" x14ac:dyDescent="0.45">
      <c r="A11" s="60" t="s">
        <v>96</v>
      </c>
      <c r="C11" s="33">
        <v>26187478355</v>
      </c>
      <c r="D11" s="33"/>
      <c r="E11" s="33">
        <v>0</v>
      </c>
      <c r="F11" s="33"/>
      <c r="G11" s="33">
        <v>1078691250</v>
      </c>
      <c r="H11" s="33"/>
      <c r="I11" s="33">
        <v>27266169605</v>
      </c>
      <c r="J11" s="33"/>
      <c r="K11" s="130">
        <f>I11/درآمد!$K$15</f>
        <v>6.7200201069433372E-3</v>
      </c>
      <c r="L11" s="33"/>
      <c r="M11" s="33">
        <v>26187478355</v>
      </c>
      <c r="N11" s="33"/>
      <c r="O11" s="33">
        <v>0</v>
      </c>
      <c r="P11" s="33"/>
      <c r="Q11" s="33">
        <v>1078691250</v>
      </c>
      <c r="R11" s="33"/>
      <c r="S11" s="33">
        <v>27266169605</v>
      </c>
      <c r="U11" s="136">
        <f>S11/درآمد!$E$15</f>
        <v>6.7200201069582428E-3</v>
      </c>
    </row>
    <row r="12" spans="1:21" ht="21" customHeight="1" x14ac:dyDescent="0.45">
      <c r="A12" s="60" t="s">
        <v>98</v>
      </c>
      <c r="C12" s="33">
        <v>8527629312</v>
      </c>
      <c r="D12" s="33"/>
      <c r="E12" s="33">
        <v>0</v>
      </c>
      <c r="F12" s="33"/>
      <c r="G12" s="33">
        <v>351262500</v>
      </c>
      <c r="H12" s="33"/>
      <c r="I12" s="33">
        <v>8878891812</v>
      </c>
      <c r="J12" s="33"/>
      <c r="K12" s="130">
        <f>I12/درآمد!$K$15</f>
        <v>2.1882916584320339E-3</v>
      </c>
      <c r="L12" s="33"/>
      <c r="M12" s="33">
        <v>8527629312</v>
      </c>
      <c r="N12" s="33"/>
      <c r="O12" s="33">
        <v>0</v>
      </c>
      <c r="P12" s="33"/>
      <c r="Q12" s="33">
        <v>351262500</v>
      </c>
      <c r="R12" s="33"/>
      <c r="S12" s="33">
        <v>8878891812</v>
      </c>
      <c r="U12" s="136">
        <f>S12/درآمد!$E$15</f>
        <v>2.1882916584368877E-3</v>
      </c>
    </row>
    <row r="13" spans="1:21" ht="21" customHeight="1" x14ac:dyDescent="0.45">
      <c r="A13" s="60" t="s">
        <v>193</v>
      </c>
      <c r="C13" s="33">
        <v>11846574800</v>
      </c>
      <c r="D13" s="33"/>
      <c r="E13" s="33">
        <v>-2175000007</v>
      </c>
      <c r="F13" s="33"/>
      <c r="G13" s="33">
        <v>0</v>
      </c>
      <c r="H13" s="33"/>
      <c r="I13" s="33">
        <v>9671574801</v>
      </c>
      <c r="J13" s="33"/>
      <c r="K13" s="130">
        <f>I13/درآمد!$K$15</f>
        <v>2.3836563063338468E-3</v>
      </c>
      <c r="L13" s="33"/>
      <c r="M13" s="33">
        <v>11846574800</v>
      </c>
      <c r="N13" s="33"/>
      <c r="O13" s="33">
        <f>-2174999999-8</f>
        <v>-2175000007</v>
      </c>
      <c r="P13" s="33"/>
      <c r="Q13" s="33">
        <v>0</v>
      </c>
      <c r="R13" s="33"/>
      <c r="S13" s="33">
        <v>9671574801</v>
      </c>
      <c r="U13" s="136">
        <f>S13/درآمد!$E$15</f>
        <v>2.3836563063391342E-3</v>
      </c>
    </row>
    <row r="14" spans="1:21" ht="21" customHeight="1" x14ac:dyDescent="0.45">
      <c r="A14" s="37" t="s">
        <v>194</v>
      </c>
      <c r="C14" s="33">
        <v>976063498060</v>
      </c>
      <c r="D14" s="33"/>
      <c r="E14" s="33">
        <v>-426659117320</v>
      </c>
      <c r="F14" s="33"/>
      <c r="G14" s="33">
        <v>0</v>
      </c>
      <c r="H14" s="33"/>
      <c r="I14" s="33">
        <v>549404380740</v>
      </c>
      <c r="J14" s="33"/>
      <c r="K14" s="130">
        <f>I14/درآمد!$K$15</f>
        <v>0.13540620259101308</v>
      </c>
      <c r="L14" s="33"/>
      <c r="M14" s="33">
        <v>976063498060</v>
      </c>
      <c r="N14" s="33"/>
      <c r="O14" s="33">
        <v>-426659117320</v>
      </c>
      <c r="P14" s="33"/>
      <c r="Q14" s="33">
        <v>0</v>
      </c>
      <c r="R14" s="33"/>
      <c r="S14" s="33">
        <v>549404380740</v>
      </c>
      <c r="U14" s="136">
        <f>S14/درآمد!$E$15</f>
        <v>0.13540620259131342</v>
      </c>
    </row>
    <row r="15" spans="1:21" ht="21" customHeight="1" x14ac:dyDescent="0.45">
      <c r="A15" s="37" t="s">
        <v>175</v>
      </c>
      <c r="C15" s="33">
        <v>119961148680</v>
      </c>
      <c r="D15" s="33"/>
      <c r="E15" s="33">
        <v>-377519612031</v>
      </c>
      <c r="F15" s="33"/>
      <c r="G15" s="33">
        <v>0</v>
      </c>
      <c r="H15" s="33"/>
      <c r="I15" s="33">
        <v>-257558463351</v>
      </c>
      <c r="J15" s="33"/>
      <c r="K15" s="130">
        <f>I15/درآمد!$K$15</f>
        <v>-6.347785836829678E-2</v>
      </c>
      <c r="L15" s="33"/>
      <c r="M15" s="33">
        <v>119961148680</v>
      </c>
      <c r="N15" s="33"/>
      <c r="O15" s="33">
        <v>-377519612031</v>
      </c>
      <c r="P15" s="33"/>
      <c r="Q15" s="33">
        <v>0</v>
      </c>
      <c r="R15" s="33"/>
      <c r="S15" s="33">
        <v>-257558463351</v>
      </c>
      <c r="U15" s="136">
        <f>S15/درآمد!$E$15</f>
        <v>-6.3477858368437584E-2</v>
      </c>
    </row>
    <row r="16" spans="1:21" ht="21" customHeight="1" x14ac:dyDescent="0.45">
      <c r="A16" s="37" t="s">
        <v>176</v>
      </c>
      <c r="C16" s="33">
        <v>133936533217</v>
      </c>
      <c r="D16" s="33"/>
      <c r="E16" s="33">
        <v>380512983500</v>
      </c>
      <c r="F16" s="33"/>
      <c r="G16" s="33">
        <v>0</v>
      </c>
      <c r="H16" s="33"/>
      <c r="I16" s="33">
        <v>514449516717</v>
      </c>
      <c r="J16" s="33"/>
      <c r="K16" s="130">
        <f>I16/درآمد!$K$15</f>
        <v>0.12679122687300992</v>
      </c>
      <c r="L16" s="33"/>
      <c r="M16" s="33">
        <v>133936533217</v>
      </c>
      <c r="N16" s="33"/>
      <c r="O16" s="33">
        <v>380512983500</v>
      </c>
      <c r="P16" s="33"/>
      <c r="Q16" s="33">
        <v>0</v>
      </c>
      <c r="R16" s="33"/>
      <c r="S16" s="33">
        <v>514449516717</v>
      </c>
      <c r="U16" s="136">
        <f>S16/درآمد!$E$15</f>
        <v>0.12679122687329117</v>
      </c>
    </row>
    <row r="17" spans="1:21" ht="21" customHeight="1" x14ac:dyDescent="0.45">
      <c r="A17" s="37" t="s">
        <v>178</v>
      </c>
      <c r="C17" s="33">
        <v>43037855758</v>
      </c>
      <c r="D17" s="33"/>
      <c r="E17" s="33">
        <v>-44745137350</v>
      </c>
      <c r="F17" s="33"/>
      <c r="G17" s="33">
        <v>0</v>
      </c>
      <c r="H17" s="33"/>
      <c r="I17" s="33">
        <v>-1707281592</v>
      </c>
      <c r="J17" s="33"/>
      <c r="K17" s="130">
        <f>I17/درآمد!$K$15</f>
        <v>-4.2077661778904023E-4</v>
      </c>
      <c r="L17" s="33"/>
      <c r="M17" s="33">
        <v>43037855758</v>
      </c>
      <c r="N17" s="33"/>
      <c r="O17" s="33">
        <v>-44745137350</v>
      </c>
      <c r="P17" s="33"/>
      <c r="Q17" s="33">
        <v>0</v>
      </c>
      <c r="R17" s="33"/>
      <c r="S17" s="33">
        <v>-1707281592</v>
      </c>
      <c r="U17" s="136">
        <f>S17/درآمد!$E$15</f>
        <v>-4.2077661778997357E-4</v>
      </c>
    </row>
    <row r="18" spans="1:21" ht="21" customHeight="1" x14ac:dyDescent="0.45">
      <c r="A18" s="37" t="s">
        <v>157</v>
      </c>
      <c r="C18" s="33">
        <v>62983042262</v>
      </c>
      <c r="D18" s="33"/>
      <c r="E18" s="33">
        <v>381672242886</v>
      </c>
      <c r="F18" s="33"/>
      <c r="G18" s="33">
        <v>0</v>
      </c>
      <c r="H18" s="33"/>
      <c r="I18" s="33">
        <v>444655285148</v>
      </c>
      <c r="J18" s="33"/>
      <c r="K18" s="130">
        <f>I18/درآمد!$K$15</f>
        <v>0.10958974069849674</v>
      </c>
      <c r="L18" s="33"/>
      <c r="M18" s="33">
        <v>62983042262</v>
      </c>
      <c r="N18" s="33"/>
      <c r="O18" s="33">
        <v>381672242886</v>
      </c>
      <c r="P18" s="33"/>
      <c r="Q18" s="33">
        <v>0</v>
      </c>
      <c r="R18" s="33"/>
      <c r="S18" s="33">
        <v>444655285148</v>
      </c>
      <c r="U18" s="136">
        <f>S18/درآمد!$E$15</f>
        <v>0.10958974069873982</v>
      </c>
    </row>
    <row r="19" spans="1:21" ht="21" customHeight="1" x14ac:dyDescent="0.45">
      <c r="A19" s="37" t="s">
        <v>158</v>
      </c>
      <c r="C19" s="33">
        <v>94210870141</v>
      </c>
      <c r="D19" s="33"/>
      <c r="E19" s="33">
        <v>172618058170</v>
      </c>
      <c r="F19" s="33"/>
      <c r="G19" s="33">
        <v>0</v>
      </c>
      <c r="H19" s="33"/>
      <c r="I19" s="33">
        <v>266828928311</v>
      </c>
      <c r="J19" s="33"/>
      <c r="K19" s="130">
        <f>I19/درآمد!$K$15</f>
        <v>6.5762657144010764E-2</v>
      </c>
      <c r="L19" s="33"/>
      <c r="M19" s="33">
        <v>94210870141</v>
      </c>
      <c r="N19" s="33"/>
      <c r="O19" s="33">
        <v>172618058170</v>
      </c>
      <c r="P19" s="33"/>
      <c r="Q19" s="33">
        <v>0</v>
      </c>
      <c r="R19" s="33"/>
      <c r="S19" s="33">
        <v>266828928311</v>
      </c>
      <c r="U19" s="136">
        <f>S19/درآمد!$E$15</f>
        <v>6.5762657144156633E-2</v>
      </c>
    </row>
    <row r="20" spans="1:21" ht="21" customHeight="1" x14ac:dyDescent="0.45">
      <c r="A20" s="60" t="s">
        <v>150</v>
      </c>
      <c r="C20" s="33">
        <v>129983561620</v>
      </c>
      <c r="D20" s="33"/>
      <c r="E20" s="33">
        <v>0</v>
      </c>
      <c r="F20" s="33"/>
      <c r="G20" s="33">
        <v>0</v>
      </c>
      <c r="H20" s="33"/>
      <c r="I20" s="33">
        <v>129983561620</v>
      </c>
      <c r="J20" s="33"/>
      <c r="K20" s="130">
        <f>I20/درآمد!$K$15</f>
        <v>3.2035748339888911E-2</v>
      </c>
      <c r="L20" s="33"/>
      <c r="M20" s="33">
        <v>129983561620</v>
      </c>
      <c r="N20" s="33"/>
      <c r="O20" s="33">
        <v>0</v>
      </c>
      <c r="P20" s="33"/>
      <c r="Q20" s="33">
        <v>0</v>
      </c>
      <c r="R20" s="33"/>
      <c r="S20" s="33">
        <v>129983561620</v>
      </c>
      <c r="U20" s="136">
        <f>S20/درآمد!$E$15</f>
        <v>3.2035748339959973E-2</v>
      </c>
    </row>
    <row r="21" spans="1:21" ht="21" customHeight="1" x14ac:dyDescent="0.45">
      <c r="A21" s="60" t="s">
        <v>151</v>
      </c>
      <c r="C21" s="33">
        <v>129983561620</v>
      </c>
      <c r="D21" s="33"/>
      <c r="E21" s="33">
        <v>0</v>
      </c>
      <c r="F21" s="33"/>
      <c r="G21" s="33">
        <v>0</v>
      </c>
      <c r="H21" s="33"/>
      <c r="I21" s="33">
        <v>129983561620</v>
      </c>
      <c r="J21" s="33"/>
      <c r="K21" s="130">
        <f>I21/درآمد!$K$15</f>
        <v>3.2035748339888911E-2</v>
      </c>
      <c r="L21" s="33"/>
      <c r="M21" s="33">
        <v>129983561620</v>
      </c>
      <c r="N21" s="33"/>
      <c r="O21" s="33">
        <v>0</v>
      </c>
      <c r="P21" s="33"/>
      <c r="Q21" s="33">
        <v>0</v>
      </c>
      <c r="R21" s="33"/>
      <c r="S21" s="33">
        <v>129983561620</v>
      </c>
      <c r="U21" s="136">
        <f>S21/درآمد!$E$15</f>
        <v>3.2035748339959973E-2</v>
      </c>
    </row>
    <row r="22" spans="1:21" ht="21" customHeight="1" x14ac:dyDescent="0.45">
      <c r="A22" s="37" t="s">
        <v>149</v>
      </c>
      <c r="C22" s="33">
        <v>55003452800</v>
      </c>
      <c r="D22" s="33"/>
      <c r="E22" s="33">
        <v>-14864776880</v>
      </c>
      <c r="F22" s="33"/>
      <c r="G22" s="33">
        <v>0</v>
      </c>
      <c r="H22" s="33"/>
      <c r="I22" s="33">
        <v>40138675920</v>
      </c>
      <c r="J22" s="33"/>
      <c r="K22" s="130">
        <f>I22/درآمد!$K$15</f>
        <v>9.8925779878894123E-3</v>
      </c>
      <c r="L22" s="33"/>
      <c r="M22" s="33">
        <v>55003452800</v>
      </c>
      <c r="N22" s="33"/>
      <c r="O22" s="33">
        <v>-14864776880</v>
      </c>
      <c r="P22" s="33"/>
      <c r="Q22" s="33">
        <v>0</v>
      </c>
      <c r="R22" s="33"/>
      <c r="S22" s="33">
        <v>40138675920</v>
      </c>
      <c r="U22" s="136">
        <f>S22/درآمد!$E$15</f>
        <v>9.8925779879113548E-3</v>
      </c>
    </row>
    <row r="23" spans="1:21" ht="21" customHeight="1" x14ac:dyDescent="0.45">
      <c r="A23" s="60" t="s">
        <v>116</v>
      </c>
      <c r="C23" s="33">
        <v>48433345966</v>
      </c>
      <c r="D23" s="33"/>
      <c r="E23" s="33">
        <v>199891250000</v>
      </c>
      <c r="F23" s="33"/>
      <c r="G23" s="33">
        <v>0</v>
      </c>
      <c r="H23" s="33"/>
      <c r="I23" s="33">
        <v>248324595966</v>
      </c>
      <c r="J23" s="33"/>
      <c r="K23" s="130">
        <f>I23/درآمد!$K$15</f>
        <v>6.120207943084495E-2</v>
      </c>
      <c r="L23" s="33"/>
      <c r="M23" s="33">
        <v>48433345966</v>
      </c>
      <c r="N23" s="33"/>
      <c r="O23" s="33">
        <v>199891250000</v>
      </c>
      <c r="P23" s="33"/>
      <c r="Q23" s="33">
        <v>0</v>
      </c>
      <c r="R23" s="33"/>
      <c r="S23" s="33">
        <v>248324595966</v>
      </c>
      <c r="U23" s="136">
        <f>S23/درآمد!$E$15</f>
        <v>6.1202079430980709E-2</v>
      </c>
    </row>
    <row r="24" spans="1:21" ht="21" customHeight="1" x14ac:dyDescent="0.45">
      <c r="A24" s="60" t="s">
        <v>110</v>
      </c>
      <c r="C24" s="33">
        <v>13126890405</v>
      </c>
      <c r="D24" s="33"/>
      <c r="E24" s="33">
        <v>0</v>
      </c>
      <c r="F24" s="33"/>
      <c r="G24" s="33">
        <v>0</v>
      </c>
      <c r="H24" s="33"/>
      <c r="I24" s="33">
        <v>13126890405</v>
      </c>
      <c r="J24" s="33"/>
      <c r="K24" s="130">
        <f>I24/درآمد!$K$15</f>
        <v>3.2352533832645603E-3</v>
      </c>
      <c r="L24" s="33"/>
      <c r="M24" s="33">
        <v>13126890405</v>
      </c>
      <c r="N24" s="33"/>
      <c r="O24" s="33">
        <v>0</v>
      </c>
      <c r="P24" s="33"/>
      <c r="Q24" s="33">
        <v>0</v>
      </c>
      <c r="R24" s="33"/>
      <c r="S24" s="33">
        <v>13126890405</v>
      </c>
      <c r="U24" s="136">
        <f>S24/درآمد!$E$15</f>
        <v>3.2352533832717364E-3</v>
      </c>
    </row>
    <row r="25" spans="1:21" ht="21" customHeight="1" x14ac:dyDescent="0.45">
      <c r="A25" s="37" t="s">
        <v>111</v>
      </c>
      <c r="C25" s="33">
        <v>46817007480</v>
      </c>
      <c r="D25" s="33"/>
      <c r="E25" s="33">
        <v>-161129338256</v>
      </c>
      <c r="F25" s="33"/>
      <c r="G25" s="33">
        <v>0</v>
      </c>
      <c r="H25" s="33"/>
      <c r="I25" s="33">
        <v>-114312330776</v>
      </c>
      <c r="J25" s="33"/>
      <c r="K25" s="130">
        <f>I25/درآمد!$K$15</f>
        <v>-2.8173416817058549E-2</v>
      </c>
      <c r="L25" s="33"/>
      <c r="M25" s="33">
        <v>46817007480</v>
      </c>
      <c r="N25" s="33"/>
      <c r="O25" s="33">
        <v>-161129338256</v>
      </c>
      <c r="P25" s="33"/>
      <c r="Q25" s="33">
        <v>0</v>
      </c>
      <c r="R25" s="33"/>
      <c r="S25" s="33">
        <v>-114312330776</v>
      </c>
      <c r="U25" s="136">
        <f>S25/درآمد!$E$15</f>
        <v>-2.8173416817121041E-2</v>
      </c>
    </row>
    <row r="26" spans="1:21" ht="21" customHeight="1" x14ac:dyDescent="0.45">
      <c r="A26" s="60" t="s">
        <v>105</v>
      </c>
      <c r="C26" s="33">
        <v>38883800860</v>
      </c>
      <c r="D26" s="33"/>
      <c r="E26" s="33">
        <v>0</v>
      </c>
      <c r="F26" s="33"/>
      <c r="G26" s="33">
        <v>0</v>
      </c>
      <c r="H26" s="33"/>
      <c r="I26" s="33">
        <v>38883800860</v>
      </c>
      <c r="J26" s="33"/>
      <c r="K26" s="130">
        <f>I26/درآمد!$K$15</f>
        <v>9.5833014830826891E-3</v>
      </c>
      <c r="L26" s="33"/>
      <c r="M26" s="33">
        <v>38883800860</v>
      </c>
      <c r="N26" s="33"/>
      <c r="O26" s="33">
        <v>0</v>
      </c>
      <c r="P26" s="33"/>
      <c r="Q26" s="33">
        <v>0</v>
      </c>
      <c r="R26" s="33"/>
      <c r="S26" s="33">
        <v>38883800860</v>
      </c>
      <c r="U26" s="136">
        <f>S26/درآمد!$E$15</f>
        <v>9.5833014831039464E-3</v>
      </c>
    </row>
    <row r="27" spans="1:21" ht="21" customHeight="1" x14ac:dyDescent="0.45">
      <c r="A27" s="60" t="s">
        <v>89</v>
      </c>
      <c r="C27" s="33">
        <v>70468511902</v>
      </c>
      <c r="D27" s="33"/>
      <c r="E27" s="33">
        <v>-223906184774</v>
      </c>
      <c r="F27" s="33"/>
      <c r="G27" s="33">
        <v>0</v>
      </c>
      <c r="H27" s="33"/>
      <c r="I27" s="33">
        <v>-153437672872</v>
      </c>
      <c r="J27" s="33"/>
      <c r="K27" s="130">
        <f>I27/درآمد!$K$15</f>
        <v>-3.7816248552688274E-2</v>
      </c>
      <c r="L27" s="33"/>
      <c r="M27" s="33">
        <v>70468511902</v>
      </c>
      <c r="N27" s="33"/>
      <c r="O27" s="33">
        <v>-223906184774</v>
      </c>
      <c r="P27" s="33"/>
      <c r="Q27" s="33">
        <v>0</v>
      </c>
      <c r="R27" s="33"/>
      <c r="S27" s="33">
        <v>-153437672872</v>
      </c>
      <c r="U27" s="136">
        <f>S27/درآمد!$E$15</f>
        <v>-3.7816248552772158E-2</v>
      </c>
    </row>
    <row r="28" spans="1:21" ht="21" customHeight="1" x14ac:dyDescent="0.45">
      <c r="A28" s="60" t="s">
        <v>85</v>
      </c>
      <c r="C28" s="33">
        <v>39228097410</v>
      </c>
      <c r="D28" s="33"/>
      <c r="E28" s="33">
        <v>0</v>
      </c>
      <c r="F28" s="33"/>
      <c r="G28" s="33">
        <v>0</v>
      </c>
      <c r="H28" s="33"/>
      <c r="I28" s="33">
        <v>39228097410</v>
      </c>
      <c r="J28" s="33"/>
      <c r="K28" s="130">
        <f>I28/درآمد!$K$15</f>
        <v>9.6681568101150174E-3</v>
      </c>
      <c r="L28" s="33"/>
      <c r="M28" s="33">
        <v>39228097410</v>
      </c>
      <c r="N28" s="33"/>
      <c r="O28" s="33">
        <v>0</v>
      </c>
      <c r="P28" s="33"/>
      <c r="Q28" s="33">
        <v>0</v>
      </c>
      <c r="R28" s="33"/>
      <c r="S28" s="33">
        <v>39228097410</v>
      </c>
      <c r="U28" s="136">
        <f>S28/درآمد!$E$15</f>
        <v>9.6681568101364638E-3</v>
      </c>
    </row>
    <row r="29" spans="1:21" ht="21" customHeight="1" x14ac:dyDescent="0.45">
      <c r="A29" s="37" t="s">
        <v>26</v>
      </c>
      <c r="C29" s="33">
        <v>9193596464</v>
      </c>
      <c r="D29" s="33"/>
      <c r="E29" s="33">
        <v>-6365281114</v>
      </c>
      <c r="F29" s="33"/>
      <c r="G29" s="33">
        <v>0</v>
      </c>
      <c r="H29" s="33"/>
      <c r="I29" s="33">
        <v>2828315350</v>
      </c>
      <c r="J29" s="33"/>
      <c r="K29" s="130">
        <f>I29/درآمد!$K$15</f>
        <v>6.9706659556944693E-4</v>
      </c>
      <c r="L29" s="33"/>
      <c r="M29" s="33">
        <v>9193596464</v>
      </c>
      <c r="N29" s="33"/>
      <c r="O29" s="33">
        <v>-6365281114</v>
      </c>
      <c r="P29" s="33"/>
      <c r="Q29" s="33">
        <v>0</v>
      </c>
      <c r="R29" s="33"/>
      <c r="S29" s="33">
        <v>2828315350</v>
      </c>
      <c r="U29" s="136">
        <f>S29/درآمد!$E$15</f>
        <v>6.9706659557099311E-4</v>
      </c>
    </row>
    <row r="30" spans="1:21" ht="21" customHeight="1" x14ac:dyDescent="0.45">
      <c r="A30" s="60" t="s">
        <v>29</v>
      </c>
      <c r="C30" s="33">
        <v>11472789213</v>
      </c>
      <c r="D30" s="33"/>
      <c r="E30" s="33">
        <v>49972812500</v>
      </c>
      <c r="F30" s="33"/>
      <c r="G30" s="33">
        <v>0</v>
      </c>
      <c r="H30" s="33"/>
      <c r="I30" s="33">
        <v>61445601713</v>
      </c>
      <c r="J30" s="33"/>
      <c r="K30" s="130">
        <f>I30/درآمد!$K$15</f>
        <v>1.5143882876708599E-2</v>
      </c>
      <c r="L30" s="33"/>
      <c r="M30" s="33">
        <v>11472789213</v>
      </c>
      <c r="N30" s="33"/>
      <c r="O30" s="33">
        <v>49972812500</v>
      </c>
      <c r="P30" s="33"/>
      <c r="Q30" s="33">
        <v>0</v>
      </c>
      <c r="R30" s="33"/>
      <c r="S30" s="33">
        <v>61445601713</v>
      </c>
      <c r="U30" s="136">
        <f>S30/درآمد!$E$15</f>
        <v>1.514388287674219E-2</v>
      </c>
    </row>
    <row r="31" spans="1:21" ht="21" customHeight="1" x14ac:dyDescent="0.45">
      <c r="A31" s="60" t="s">
        <v>88</v>
      </c>
      <c r="C31" s="33">
        <v>38185492711</v>
      </c>
      <c r="D31" s="33"/>
      <c r="E31" s="33">
        <v>0</v>
      </c>
      <c r="F31" s="33"/>
      <c r="G31" s="33">
        <v>0</v>
      </c>
      <c r="H31" s="33"/>
      <c r="I31" s="33">
        <v>38185492711</v>
      </c>
      <c r="J31" s="33"/>
      <c r="K31" s="130">
        <f>I31/درآمد!$K$15</f>
        <v>9.4111964580606972E-3</v>
      </c>
      <c r="L31" s="33"/>
      <c r="M31" s="33">
        <v>38185492711</v>
      </c>
      <c r="N31" s="33"/>
      <c r="O31" s="33">
        <v>0</v>
      </c>
      <c r="P31" s="33"/>
      <c r="Q31" s="33">
        <v>0</v>
      </c>
      <c r="R31" s="33"/>
      <c r="S31" s="33">
        <v>38185492711</v>
      </c>
      <c r="U31" s="136">
        <f>S31/درآمد!$E$15</f>
        <v>9.4111964580815728E-3</v>
      </c>
    </row>
    <row r="32" spans="1:21" ht="21" customHeight="1" x14ac:dyDescent="0.45">
      <c r="A32" s="60" t="s">
        <v>177</v>
      </c>
      <c r="C32" s="33">
        <v>0</v>
      </c>
      <c r="D32" s="33"/>
      <c r="E32" s="33">
        <v>228655692629</v>
      </c>
      <c r="F32" s="33"/>
      <c r="G32" s="33">
        <v>0</v>
      </c>
      <c r="H32" s="33"/>
      <c r="I32" s="33">
        <v>228655692629</v>
      </c>
      <c r="J32" s="33"/>
      <c r="K32" s="130">
        <f>I32/درآمد!$K$15</f>
        <v>5.6354481553293173E-2</v>
      </c>
      <c r="L32" s="33"/>
      <c r="M32" s="33">
        <v>0</v>
      </c>
      <c r="N32" s="33"/>
      <c r="O32" s="33">
        <v>228655692629</v>
      </c>
      <c r="P32" s="33"/>
      <c r="Q32" s="33">
        <v>0</v>
      </c>
      <c r="R32" s="33"/>
      <c r="S32" s="33">
        <v>228655692629</v>
      </c>
      <c r="U32" s="136">
        <f>S32/درآمد!$E$15</f>
        <v>5.635448155341817E-2</v>
      </c>
    </row>
    <row r="33" spans="1:21" ht="21" customHeight="1" x14ac:dyDescent="0.45">
      <c r="A33" s="60" t="s">
        <v>192</v>
      </c>
      <c r="C33" s="33">
        <v>0</v>
      </c>
      <c r="D33" s="33"/>
      <c r="E33" s="33">
        <v>5408767483</v>
      </c>
      <c r="F33" s="33"/>
      <c r="G33" s="33">
        <v>0</v>
      </c>
      <c r="H33" s="33"/>
      <c r="I33" s="33">
        <v>5408767483</v>
      </c>
      <c r="J33" s="33"/>
      <c r="K33" s="130">
        <f>I33/درآمد!$K$15</f>
        <v>1.3330448231670972E-3</v>
      </c>
      <c r="L33" s="33"/>
      <c r="M33" s="33">
        <v>0</v>
      </c>
      <c r="N33" s="33"/>
      <c r="O33" s="33">
        <v>5408767483</v>
      </c>
      <c r="P33" s="33"/>
      <c r="Q33" s="33">
        <v>0</v>
      </c>
      <c r="R33" s="33"/>
      <c r="S33" s="33">
        <v>5408767483</v>
      </c>
      <c r="U33" s="136">
        <f>S33/درآمد!$E$15</f>
        <v>1.3330448231700541E-3</v>
      </c>
    </row>
    <row r="34" spans="1:21" ht="21" customHeight="1" x14ac:dyDescent="0.45">
      <c r="A34" s="119" t="s">
        <v>145</v>
      </c>
      <c r="C34" s="80">
        <f>SUM(C10:C33)</f>
        <v>2164323997973</v>
      </c>
      <c r="D34" s="33"/>
      <c r="E34" s="80">
        <f>SUM(E10:E33)</f>
        <v>161367359436</v>
      </c>
      <c r="F34" s="33"/>
      <c r="G34" s="80">
        <f>SUM(G10:G33)</f>
        <v>3769166250</v>
      </c>
      <c r="H34" s="33"/>
      <c r="I34" s="80">
        <f>SUM(I10:I33)</f>
        <v>2329460523667</v>
      </c>
      <c r="J34" s="33"/>
      <c r="K34" s="106">
        <f>SUM(K10:K33)</f>
        <v>0.57411883605764713</v>
      </c>
      <c r="L34" s="33"/>
      <c r="M34" s="80">
        <f>SUM(M10:M33)</f>
        <v>2164323997973</v>
      </c>
      <c r="N34" s="33"/>
      <c r="O34" s="80">
        <f>SUM(O10:O33)</f>
        <v>161367359436</v>
      </c>
      <c r="P34" s="33"/>
      <c r="Q34" s="80">
        <f>SUM(Q10:Q33)</f>
        <v>3769166250</v>
      </c>
      <c r="R34" s="33"/>
      <c r="S34" s="80">
        <f>SUM(S10:S33)</f>
        <v>2329460523667</v>
      </c>
      <c r="U34" s="106">
        <f>SUM(U10:U33)</f>
        <v>0.57411883605892056</v>
      </c>
    </row>
    <row r="39" spans="1:21" ht="21" customHeight="1" x14ac:dyDescent="0.45">
      <c r="Q39" s="147"/>
    </row>
    <row r="40" spans="1:21" ht="21" customHeight="1" x14ac:dyDescent="0.45">
      <c r="E40" s="137"/>
      <c r="Q40" s="137"/>
    </row>
  </sheetData>
  <sortState xmlns:xlrd2="http://schemas.microsoft.com/office/spreadsheetml/2017/richdata2" ref="A10:U33">
    <sortCondition descending="1" ref="S10:S33"/>
  </sortState>
  <mergeCells count="15">
    <mergeCell ref="A2:U2"/>
    <mergeCell ref="A1:U1"/>
    <mergeCell ref="I7:K7"/>
    <mergeCell ref="S7:U7"/>
    <mergeCell ref="C6:K6"/>
    <mergeCell ref="M6:U6"/>
    <mergeCell ref="A7:A8"/>
    <mergeCell ref="A5:S5"/>
    <mergeCell ref="G7:G8"/>
    <mergeCell ref="E7:E8"/>
    <mergeCell ref="C7:C8"/>
    <mergeCell ref="Q7:Q8"/>
    <mergeCell ref="O7:O8"/>
    <mergeCell ref="M7:M8"/>
    <mergeCell ref="A3:U3"/>
  </mergeCells>
  <phoneticPr fontId="11" type="noConversion"/>
  <pageMargins left="0.39" right="0.39" top="0.39" bottom="0.39" header="0" footer="0"/>
  <pageSetup paperSize="9"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M10"/>
  <sheetViews>
    <sheetView rightToLeft="1" view="pageBreakPreview" zoomScale="115" zoomScaleNormal="85" zoomScaleSheetLayoutView="115" workbookViewId="0">
      <selection activeCell="E10" sqref="E10"/>
    </sheetView>
  </sheetViews>
  <sheetFormatPr defaultRowHeight="18.75" x14ac:dyDescent="0.45"/>
  <cols>
    <col min="1" max="1" width="20.140625" style="5" customWidth="1"/>
    <col min="2" max="2" width="0.85546875" style="5" customWidth="1"/>
    <col min="3" max="3" width="20.28515625" style="5" customWidth="1"/>
    <col min="4" max="4" width="0.85546875" style="5" customWidth="1"/>
    <col min="5" max="5" width="21.85546875" style="5" bestFit="1" customWidth="1"/>
    <col min="6" max="6" width="0.85546875" style="5" customWidth="1"/>
    <col min="7" max="7" width="20.28515625" style="5" customWidth="1"/>
    <col min="8" max="8" width="0.85546875" style="5" customWidth="1"/>
    <col min="9" max="9" width="14.7109375" style="5" customWidth="1"/>
    <col min="10" max="10" width="1.140625" style="5" customWidth="1"/>
    <col min="11" max="11" width="21.7109375" style="5" bestFit="1" customWidth="1"/>
    <col min="12" max="12" width="23.28515625" style="5" bestFit="1" customWidth="1"/>
    <col min="13" max="13" width="15" style="5" bestFit="1" customWidth="1"/>
    <col min="14" max="16384" width="9.140625" style="5"/>
  </cols>
  <sheetData>
    <row r="1" spans="1:13" ht="21" x14ac:dyDescent="0.45">
      <c r="A1" s="201" t="s">
        <v>0</v>
      </c>
      <c r="B1" s="201"/>
      <c r="C1" s="201"/>
      <c r="D1" s="201"/>
      <c r="E1" s="201"/>
      <c r="F1" s="201"/>
      <c r="G1" s="201"/>
      <c r="H1" s="201"/>
      <c r="I1" s="201"/>
    </row>
    <row r="2" spans="1:13" ht="21" x14ac:dyDescent="0.45">
      <c r="A2" s="201" t="s">
        <v>43</v>
      </c>
      <c r="B2" s="201"/>
      <c r="C2" s="201"/>
      <c r="D2" s="201"/>
      <c r="E2" s="201"/>
      <c r="F2" s="201"/>
      <c r="G2" s="201"/>
      <c r="H2" s="201"/>
      <c r="I2" s="201"/>
    </row>
    <row r="3" spans="1:13" ht="21" x14ac:dyDescent="0.45">
      <c r="A3" s="201" t="s">
        <v>188</v>
      </c>
      <c r="B3" s="201"/>
      <c r="C3" s="201"/>
      <c r="D3" s="201"/>
      <c r="E3" s="201"/>
      <c r="F3" s="201"/>
      <c r="G3" s="201"/>
      <c r="H3" s="201"/>
      <c r="I3" s="201"/>
    </row>
    <row r="5" spans="1:13" ht="21" x14ac:dyDescent="0.45">
      <c r="A5" s="208" t="s">
        <v>144</v>
      </c>
      <c r="B5" s="208"/>
      <c r="C5" s="208"/>
      <c r="D5" s="208"/>
      <c r="E5" s="208"/>
      <c r="F5" s="208"/>
      <c r="G5" s="208"/>
      <c r="H5" s="208"/>
      <c r="I5" s="208"/>
    </row>
    <row r="6" spans="1:13" ht="21" x14ac:dyDescent="0.45">
      <c r="C6" s="198" t="s">
        <v>53</v>
      </c>
      <c r="D6" s="198"/>
      <c r="E6" s="198"/>
      <c r="G6" s="198" t="s">
        <v>190</v>
      </c>
      <c r="H6" s="198"/>
      <c r="I6" s="198"/>
    </row>
    <row r="7" spans="1:13" ht="42" x14ac:dyDescent="0.45">
      <c r="A7" s="29" t="s">
        <v>66</v>
      </c>
      <c r="C7" s="8" t="s">
        <v>67</v>
      </c>
      <c r="D7" s="12"/>
      <c r="E7" s="8" t="s">
        <v>46</v>
      </c>
      <c r="G7" s="8" t="s">
        <v>67</v>
      </c>
      <c r="H7" s="12"/>
      <c r="I7" s="31" t="s">
        <v>46</v>
      </c>
    </row>
    <row r="8" spans="1:13" ht="21" x14ac:dyDescent="0.45">
      <c r="A8" s="20"/>
      <c r="C8" s="14" t="s">
        <v>122</v>
      </c>
      <c r="D8" s="27"/>
      <c r="E8" s="48"/>
      <c r="G8" s="14" t="s">
        <v>122</v>
      </c>
      <c r="H8" s="27"/>
      <c r="I8" s="48"/>
    </row>
    <row r="9" spans="1:13" x14ac:dyDescent="0.45">
      <c r="A9" s="151" t="s">
        <v>123</v>
      </c>
      <c r="C9" s="32">
        <v>1904838954781</v>
      </c>
      <c r="D9" s="32"/>
      <c r="E9" s="87">
        <f>C9/درآمد!$K$15</f>
        <v>0.4694666050294764</v>
      </c>
      <c r="F9" s="32"/>
      <c r="G9" s="32">
        <v>1904838954781</v>
      </c>
      <c r="H9" s="32"/>
      <c r="I9" s="87">
        <f>G9/درآمد!E15</f>
        <v>0.46946660503051779</v>
      </c>
      <c r="K9" s="13"/>
      <c r="L9" s="13"/>
      <c r="M9" s="13"/>
    </row>
    <row r="10" spans="1:13" s="45" customFormat="1" ht="21" x14ac:dyDescent="0.55000000000000004">
      <c r="A10" s="35" t="s">
        <v>145</v>
      </c>
      <c r="C10" s="83">
        <f>SUM(C9)</f>
        <v>1904838954781</v>
      </c>
      <c r="D10" s="58"/>
      <c r="E10" s="150">
        <f>SUM(E9)</f>
        <v>0.4694666050294764</v>
      </c>
      <c r="F10" s="58"/>
      <c r="G10" s="83">
        <f>SUM(G9)</f>
        <v>1904838954781</v>
      </c>
      <c r="H10" s="58"/>
      <c r="I10" s="150">
        <f>SUM(I9)</f>
        <v>0.46946660503051779</v>
      </c>
      <c r="K10" s="59"/>
      <c r="L10" s="59"/>
      <c r="M10" s="59"/>
    </row>
  </sheetData>
  <sortState xmlns:xlrd2="http://schemas.microsoft.com/office/spreadsheetml/2017/richdata2" ref="A9:M9">
    <sortCondition descending="1" ref="G9"/>
  </sortState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F678-30F4-4BA1-9757-5F25AEFF1ACD}">
  <dimension ref="A1:W18"/>
  <sheetViews>
    <sheetView rightToLeft="1" view="pageBreakPreview" zoomScale="89" zoomScaleNormal="100" zoomScaleSheetLayoutView="89" workbookViewId="0">
      <selection activeCell="K11" sqref="K11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3.42578125" style="11" customWidth="1"/>
    <col min="10" max="10" width="0.85546875" style="11" customWidth="1"/>
    <col min="11" max="11" width="15.5703125" style="131" customWidth="1"/>
    <col min="12" max="12" width="0.85546875" style="11" customWidth="1"/>
    <col min="13" max="13" width="19.140625" style="11" bestFit="1" customWidth="1"/>
    <col min="14" max="14" width="1" style="11" customWidth="1"/>
    <col min="15" max="15" width="19.28515625" style="11" bestFit="1" customWidth="1"/>
    <col min="16" max="16" width="1.140625" style="11" customWidth="1"/>
    <col min="17" max="17" width="21.42578125" style="11" bestFit="1" customWidth="1"/>
    <col min="18" max="18" width="0.85546875" style="11" customWidth="1"/>
    <col min="19" max="19" width="22.7109375" style="11" customWidth="1"/>
    <col min="20" max="20" width="0.85546875" style="11" customWidth="1"/>
    <col min="21" max="21" width="11.5703125" style="127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3" ht="21" x14ac:dyDescent="0.45">
      <c r="A2" s="201" t="s">
        <v>43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</row>
    <row r="3" spans="1:23" ht="21" x14ac:dyDescent="0.45">
      <c r="A3" s="201" t="s">
        <v>188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5" spans="1:23" ht="21" x14ac:dyDescent="0.45">
      <c r="A5" s="208" t="s">
        <v>169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</row>
    <row r="6" spans="1:23" ht="21" x14ac:dyDescent="0.45">
      <c r="C6" s="198" t="s">
        <v>53</v>
      </c>
      <c r="D6" s="198"/>
      <c r="E6" s="198"/>
      <c r="F6" s="198"/>
      <c r="G6" s="198"/>
      <c r="H6" s="198"/>
      <c r="I6" s="198"/>
      <c r="J6" s="198"/>
      <c r="K6" s="198"/>
      <c r="M6" s="198" t="s">
        <v>190</v>
      </c>
      <c r="N6" s="198"/>
      <c r="O6" s="198"/>
      <c r="P6" s="198"/>
      <c r="Q6" s="198"/>
      <c r="R6" s="198"/>
      <c r="S6" s="198"/>
      <c r="T6" s="198"/>
      <c r="U6" s="198"/>
    </row>
    <row r="7" spans="1:23" ht="21" x14ac:dyDescent="0.45">
      <c r="A7" s="197" t="s">
        <v>54</v>
      </c>
      <c r="C7" s="207" t="s">
        <v>55</v>
      </c>
      <c r="D7" s="70"/>
      <c r="E7" s="207" t="s">
        <v>56</v>
      </c>
      <c r="F7" s="70"/>
      <c r="G7" s="207" t="s">
        <v>57</v>
      </c>
      <c r="H7" s="70"/>
      <c r="I7" s="209" t="s">
        <v>11</v>
      </c>
      <c r="J7" s="209"/>
      <c r="K7" s="209"/>
      <c r="M7" s="207" t="s">
        <v>55</v>
      </c>
      <c r="N7" s="70"/>
      <c r="O7" s="207" t="s">
        <v>56</v>
      </c>
      <c r="P7" s="70"/>
      <c r="Q7" s="207" t="s">
        <v>57</v>
      </c>
      <c r="R7" s="70"/>
      <c r="S7" s="209" t="s">
        <v>11</v>
      </c>
      <c r="T7" s="209"/>
      <c r="U7" s="209"/>
    </row>
    <row r="8" spans="1:23" ht="42" x14ac:dyDescent="0.45">
      <c r="A8" s="198"/>
      <c r="C8" s="198"/>
      <c r="E8" s="198"/>
      <c r="G8" s="198"/>
      <c r="I8" s="163" t="s">
        <v>40</v>
      </c>
      <c r="J8" s="70"/>
      <c r="K8" s="101" t="s">
        <v>46</v>
      </c>
      <c r="M8" s="198"/>
      <c r="O8" s="198"/>
      <c r="Q8" s="198"/>
      <c r="S8" s="36" t="s">
        <v>40</v>
      </c>
      <c r="T8" s="70"/>
      <c r="U8" s="107" t="s">
        <v>46</v>
      </c>
    </row>
    <row r="9" spans="1:23" ht="21" x14ac:dyDescent="0.45">
      <c r="A9" s="160"/>
      <c r="C9" s="14" t="s">
        <v>122</v>
      </c>
      <c r="E9" s="14" t="s">
        <v>122</v>
      </c>
      <c r="G9" s="14" t="s">
        <v>122</v>
      </c>
      <c r="I9" s="14" t="s">
        <v>122</v>
      </c>
      <c r="J9" s="14"/>
      <c r="K9" s="102"/>
      <c r="M9" s="14" t="s">
        <v>122</v>
      </c>
      <c r="O9" s="14" t="s">
        <v>122</v>
      </c>
      <c r="Q9" s="14" t="s">
        <v>122</v>
      </c>
      <c r="S9" s="14" t="s">
        <v>122</v>
      </c>
      <c r="T9" s="14"/>
      <c r="U9" s="108"/>
      <c r="W9" s="148"/>
    </row>
    <row r="10" spans="1:23" x14ac:dyDescent="0.45">
      <c r="A10" s="159" t="s">
        <v>165</v>
      </c>
      <c r="B10" s="128"/>
      <c r="C10" s="49">
        <v>0</v>
      </c>
      <c r="D10" s="49"/>
      <c r="E10" s="49">
        <v>-29588885832</v>
      </c>
      <c r="G10" s="33">
        <v>0</v>
      </c>
      <c r="H10" s="33"/>
      <c r="I10" s="49">
        <f>C10+E10+G10</f>
        <v>-29588885832</v>
      </c>
      <c r="J10" s="33"/>
      <c r="K10" s="127">
        <f>I10/درآمد!$K$15</f>
        <v>-7.292476743657769E-3</v>
      </c>
      <c r="L10" s="33"/>
      <c r="M10" s="33">
        <v>0</v>
      </c>
      <c r="N10" s="33"/>
      <c r="O10" s="33">
        <v>-29588885832</v>
      </c>
      <c r="Q10" s="49"/>
      <c r="R10" s="11">
        <v>0</v>
      </c>
      <c r="S10" s="49">
        <f>M10+O10+Q10</f>
        <v>-29588885832</v>
      </c>
      <c r="T10" s="33">
        <v>95891990664</v>
      </c>
      <c r="U10" s="127">
        <f>S10/درآمد!$E$15</f>
        <v>-7.2924767436739445E-3</v>
      </c>
      <c r="W10" s="148"/>
    </row>
    <row r="11" spans="1:23" ht="21" x14ac:dyDescent="0.45">
      <c r="A11" s="164" t="s">
        <v>145</v>
      </c>
      <c r="B11" s="19"/>
      <c r="C11" s="80">
        <f>SUM(C10:C10)</f>
        <v>0</v>
      </c>
      <c r="D11" s="33"/>
      <c r="E11" s="80">
        <f>SUM(E10:E10)</f>
        <v>-29588885832</v>
      </c>
      <c r="F11" s="33"/>
      <c r="G11" s="80">
        <f>SUM(G10:G10)</f>
        <v>0</v>
      </c>
      <c r="H11" s="33"/>
      <c r="I11" s="80">
        <f>SUM(I10:I10)</f>
        <v>-29588885832</v>
      </c>
      <c r="J11" s="33"/>
      <c r="K11" s="129">
        <f>SUM(K10:K10)</f>
        <v>-7.292476743657769E-3</v>
      </c>
      <c r="L11" s="33"/>
      <c r="M11" s="80">
        <f>SUM(M10:M10)</f>
        <v>0</v>
      </c>
      <c r="O11" s="80">
        <f>SUM(O10:O10)</f>
        <v>-29588885832</v>
      </c>
      <c r="P11" s="33"/>
      <c r="Q11" s="80">
        <f>SUM(Q10:Q10)</f>
        <v>0</v>
      </c>
      <c r="R11" s="33"/>
      <c r="S11" s="80">
        <f>SUM(S10:S10)</f>
        <v>-29588885832</v>
      </c>
      <c r="T11" s="33"/>
      <c r="U11" s="106">
        <f>SUM(U10:U10)</f>
        <v>-7.2924767436739445E-3</v>
      </c>
      <c r="W11" s="148"/>
    </row>
    <row r="12" spans="1:23" x14ac:dyDescent="0.45">
      <c r="K12" s="130"/>
      <c r="W12" s="148"/>
    </row>
    <row r="13" spans="1:23" x14ac:dyDescent="0.45">
      <c r="W13" s="148"/>
    </row>
    <row r="14" spans="1:23" x14ac:dyDescent="0.45">
      <c r="Q14"/>
      <c r="U14" s="131"/>
      <c r="W14" s="148"/>
    </row>
    <row r="15" spans="1:23" x14ac:dyDescent="0.45">
      <c r="U15" s="131"/>
      <c r="W15" s="148"/>
    </row>
    <row r="16" spans="1:23" x14ac:dyDescent="0.45">
      <c r="U16" s="131"/>
    </row>
    <row r="17" spans="21:21" x14ac:dyDescent="0.45">
      <c r="U17" s="131"/>
    </row>
    <row r="18" spans="21:21" x14ac:dyDescent="0.45">
      <c r="U18" s="131"/>
    </row>
  </sheetData>
  <mergeCells count="15">
    <mergeCell ref="A1:U1"/>
    <mergeCell ref="A2:U2"/>
    <mergeCell ref="A3:U3"/>
    <mergeCell ref="A5:U5"/>
    <mergeCell ref="C6:K6"/>
    <mergeCell ref="M6:U6"/>
    <mergeCell ref="O7:O8"/>
    <mergeCell ref="Q7:Q8"/>
    <mergeCell ref="S7:U7"/>
    <mergeCell ref="A7:A8"/>
    <mergeCell ref="C7:C8"/>
    <mergeCell ref="E7:E8"/>
    <mergeCell ref="G7:G8"/>
    <mergeCell ref="I7:K7"/>
    <mergeCell ref="M7:M8"/>
  </mergeCells>
  <pageMargins left="0.7" right="0.7" top="0.75" bottom="0.75" header="0.3" footer="0.3"/>
  <pageSetup scale="4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E9"/>
  <sheetViews>
    <sheetView rightToLeft="1" view="pageBreakPreview" zoomScale="145" zoomScaleNormal="100" zoomScaleSheetLayoutView="145" workbookViewId="0">
      <selection activeCell="G12" sqref="G12"/>
    </sheetView>
  </sheetViews>
  <sheetFormatPr defaultColWidth="14.140625" defaultRowHeight="21.75" customHeight="1" x14ac:dyDescent="0.45"/>
  <cols>
    <col min="1" max="1" width="20.140625" style="5" customWidth="1"/>
    <col min="2" max="2" width="0.85546875" style="5" customWidth="1"/>
    <col min="3" max="3" width="16.42578125" style="5" customWidth="1"/>
    <col min="4" max="4" width="0.85546875" style="5" customWidth="1"/>
    <col min="5" max="5" width="16.42578125" style="5" customWidth="1"/>
    <col min="6" max="16384" width="14.140625" style="5"/>
  </cols>
  <sheetData>
    <row r="1" spans="1:5" ht="21.75" customHeight="1" x14ac:dyDescent="0.45">
      <c r="A1" s="201" t="s">
        <v>0</v>
      </c>
      <c r="B1" s="201"/>
      <c r="C1" s="201"/>
      <c r="D1" s="201"/>
      <c r="E1" s="201"/>
    </row>
    <row r="2" spans="1:5" ht="21.75" customHeight="1" x14ac:dyDescent="0.45">
      <c r="A2" s="201" t="s">
        <v>43</v>
      </c>
      <c r="B2" s="201"/>
      <c r="C2" s="201"/>
      <c r="D2" s="201"/>
      <c r="E2" s="201"/>
    </row>
    <row r="3" spans="1:5" ht="21.75" customHeight="1" x14ac:dyDescent="0.45">
      <c r="A3" s="201" t="s">
        <v>188</v>
      </c>
      <c r="B3" s="201"/>
      <c r="C3" s="201"/>
      <c r="D3" s="201"/>
      <c r="E3" s="201"/>
    </row>
    <row r="5" spans="1:5" ht="21.75" customHeight="1" x14ac:dyDescent="0.45">
      <c r="A5" s="208" t="s">
        <v>168</v>
      </c>
      <c r="B5" s="208"/>
      <c r="C5" s="208"/>
      <c r="D5" s="208"/>
      <c r="E5" s="208"/>
    </row>
    <row r="6" spans="1:5" ht="21.75" customHeight="1" x14ac:dyDescent="0.45">
      <c r="A6" s="27"/>
      <c r="C6" s="28" t="s">
        <v>53</v>
      </c>
      <c r="E6" s="29" t="s">
        <v>189</v>
      </c>
    </row>
    <row r="7" spans="1:5" ht="21.75" customHeight="1" x14ac:dyDescent="0.45">
      <c r="A7" s="20"/>
      <c r="C7" s="20" t="s">
        <v>133</v>
      </c>
      <c r="E7" s="20" t="s">
        <v>133</v>
      </c>
    </row>
    <row r="8" spans="1:5" ht="21.75" customHeight="1" x14ac:dyDescent="0.45">
      <c r="A8" s="152" t="s">
        <v>95</v>
      </c>
      <c r="B8" s="27"/>
      <c r="C8" s="2">
        <v>4954387672</v>
      </c>
      <c r="D8" s="27"/>
      <c r="E8" s="2">
        <v>4954387672</v>
      </c>
    </row>
    <row r="9" spans="1:5" ht="21.75" customHeight="1" x14ac:dyDescent="0.45">
      <c r="A9" s="35" t="s">
        <v>145</v>
      </c>
      <c r="C9" s="82">
        <f>SUM(C8)</f>
        <v>4954387672</v>
      </c>
      <c r="E9" s="82">
        <f>SUM(E8:E8)</f>
        <v>4954387672</v>
      </c>
    </row>
  </sheetData>
  <sortState xmlns:xlrd2="http://schemas.microsoft.com/office/spreadsheetml/2017/richdata2" ref="A8:E8">
    <sortCondition descending="1" ref="E8"/>
  </sortState>
  <mergeCells count="4">
    <mergeCell ref="A3:E3"/>
    <mergeCell ref="A2:E2"/>
    <mergeCell ref="A1:E1"/>
    <mergeCell ref="A5:E5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</sheetPr>
  <dimension ref="A1:J16"/>
  <sheetViews>
    <sheetView rightToLeft="1" view="pageBreakPreview" zoomScaleNormal="100" zoomScaleSheetLayoutView="100" workbookViewId="0">
      <selection activeCell="H20" sqref="H20"/>
    </sheetView>
  </sheetViews>
  <sheetFormatPr defaultRowHeight="18.75" x14ac:dyDescent="0.45"/>
  <cols>
    <col min="1" max="1" width="23.28515625" style="5" customWidth="1"/>
    <col min="2" max="2" width="11.85546875" style="52" customWidth="1"/>
    <col min="3" max="3" width="20.5703125" style="52" customWidth="1"/>
    <col min="4" max="4" width="11.42578125" style="52" bestFit="1" customWidth="1"/>
    <col min="5" max="5" width="18.5703125" style="52" customWidth="1"/>
    <col min="6" max="6" width="29.85546875" style="52" customWidth="1"/>
    <col min="7" max="7" width="11.28515625" style="52" customWidth="1"/>
    <col min="8" max="8" width="26" style="52" customWidth="1"/>
    <col min="9" max="9" width="21.85546875" style="5" bestFit="1" customWidth="1"/>
    <col min="10" max="10" width="18.42578125" style="5" bestFit="1" customWidth="1"/>
    <col min="11" max="11" width="19.42578125" style="5" bestFit="1" customWidth="1"/>
    <col min="12" max="12" width="22.42578125" style="5" bestFit="1" customWidth="1"/>
    <col min="13" max="13" width="18.42578125" style="5" bestFit="1" customWidth="1"/>
    <col min="14" max="14" width="9.140625" style="5"/>
    <col min="15" max="15" width="19.42578125" style="5" bestFit="1" customWidth="1"/>
    <col min="16" max="16384" width="9.140625" style="5"/>
  </cols>
  <sheetData>
    <row r="1" spans="1:10" ht="21" x14ac:dyDescent="0.45">
      <c r="A1" s="219" t="s">
        <v>0</v>
      </c>
      <c r="B1" s="219"/>
      <c r="C1" s="219"/>
      <c r="D1" s="219"/>
      <c r="E1" s="219"/>
      <c r="F1" s="219"/>
      <c r="G1" s="219"/>
      <c r="H1" s="219"/>
    </row>
    <row r="2" spans="1:10" ht="21" x14ac:dyDescent="0.45">
      <c r="A2" s="219" t="s">
        <v>43</v>
      </c>
      <c r="B2" s="219"/>
      <c r="C2" s="219"/>
      <c r="D2" s="219"/>
      <c r="E2" s="219"/>
      <c r="F2" s="219"/>
      <c r="G2" s="219"/>
      <c r="H2" s="219"/>
    </row>
    <row r="3" spans="1:10" ht="21" x14ac:dyDescent="0.45">
      <c r="A3" s="219" t="s">
        <v>188</v>
      </c>
      <c r="B3" s="219"/>
      <c r="C3" s="219"/>
      <c r="D3" s="219"/>
      <c r="E3" s="219"/>
      <c r="F3" s="219"/>
      <c r="G3" s="219"/>
      <c r="H3" s="219"/>
    </row>
    <row r="4" spans="1:10" x14ac:dyDescent="0.45">
      <c r="A4" s="24"/>
      <c r="B4" s="71"/>
      <c r="C4" s="71"/>
      <c r="D4" s="71"/>
      <c r="E4" s="71"/>
      <c r="F4" s="71"/>
      <c r="G4" s="71"/>
      <c r="H4" s="71"/>
    </row>
    <row r="5" spans="1:10" ht="21" x14ac:dyDescent="0.45">
      <c r="A5" s="220" t="s">
        <v>61</v>
      </c>
      <c r="B5" s="220"/>
      <c r="C5" s="220"/>
      <c r="D5" s="220"/>
      <c r="E5" s="220"/>
      <c r="F5" s="220"/>
      <c r="G5" s="220"/>
      <c r="H5" s="220"/>
    </row>
    <row r="6" spans="1:10" x14ac:dyDescent="0.45">
      <c r="A6" s="24"/>
      <c r="B6" s="71"/>
      <c r="C6" s="71"/>
      <c r="D6" s="71"/>
      <c r="E6" s="71"/>
      <c r="F6" s="71"/>
      <c r="G6" s="71"/>
      <c r="H6" s="71"/>
    </row>
    <row r="7" spans="1:10" ht="42" x14ac:dyDescent="0.45">
      <c r="A7" s="3" t="s">
        <v>62</v>
      </c>
      <c r="B7" s="3" t="s">
        <v>63</v>
      </c>
      <c r="C7" s="3" t="s">
        <v>64</v>
      </c>
      <c r="D7" s="3" t="s">
        <v>13</v>
      </c>
      <c r="E7" s="3" t="s">
        <v>81</v>
      </c>
      <c r="F7" s="3" t="s">
        <v>82</v>
      </c>
      <c r="G7" s="3" t="s">
        <v>125</v>
      </c>
      <c r="H7" s="3" t="s">
        <v>126</v>
      </c>
    </row>
    <row r="8" spans="1:10" ht="37.5" x14ac:dyDescent="0.45">
      <c r="A8" s="4" t="s">
        <v>83</v>
      </c>
      <c r="B8" s="4" t="s">
        <v>65</v>
      </c>
      <c r="C8" s="4" t="s">
        <v>29</v>
      </c>
      <c r="D8" s="4">
        <v>500000</v>
      </c>
      <c r="E8" s="4">
        <v>500000000000</v>
      </c>
      <c r="F8" s="4">
        <v>2625055263</v>
      </c>
      <c r="G8" s="93">
        <v>0.23</v>
      </c>
      <c r="H8" s="156">
        <v>0.4002</v>
      </c>
      <c r="I8" s="97"/>
      <c r="J8" s="97"/>
    </row>
    <row r="9" spans="1:10" ht="35.25" customHeight="1" x14ac:dyDescent="0.45">
      <c r="A9" s="4" t="s">
        <v>83</v>
      </c>
      <c r="B9" s="4" t="s">
        <v>65</v>
      </c>
      <c r="C9" s="4" t="s">
        <v>102</v>
      </c>
      <c r="D9" s="4">
        <v>1499971</v>
      </c>
      <c r="E9" s="4">
        <v>1499971000000</v>
      </c>
      <c r="F9" s="4">
        <v>11571968049</v>
      </c>
      <c r="G9" s="93">
        <v>0.23</v>
      </c>
      <c r="H9" s="156">
        <v>0.35499999999999998</v>
      </c>
      <c r="I9" s="97"/>
      <c r="J9" s="97"/>
    </row>
    <row r="10" spans="1:10" ht="37.5" x14ac:dyDescent="0.45">
      <c r="A10" s="4" t="s">
        <v>83</v>
      </c>
      <c r="B10" s="4" t="s">
        <v>65</v>
      </c>
      <c r="C10" s="4" t="s">
        <v>103</v>
      </c>
      <c r="D10" s="4">
        <v>1500000</v>
      </c>
      <c r="E10" s="4">
        <v>1500000000000</v>
      </c>
      <c r="F10" s="4">
        <v>11631780810</v>
      </c>
      <c r="G10" s="93">
        <v>0.23</v>
      </c>
      <c r="H10" s="156">
        <v>0.36</v>
      </c>
      <c r="I10" s="97"/>
      <c r="J10" s="97"/>
    </row>
    <row r="11" spans="1:10" ht="37.5" x14ac:dyDescent="0.45">
      <c r="A11" s="4" t="s">
        <v>83</v>
      </c>
      <c r="B11" s="4" t="s">
        <v>65</v>
      </c>
      <c r="C11" s="4" t="s">
        <v>114</v>
      </c>
      <c r="D11" s="25">
        <v>3000000</v>
      </c>
      <c r="E11" s="4">
        <v>3000000000000</v>
      </c>
      <c r="F11" s="4">
        <v>3727890405</v>
      </c>
      <c r="G11" s="93">
        <v>0.23</v>
      </c>
      <c r="H11" s="156">
        <v>0.35199999999999998</v>
      </c>
      <c r="I11" s="97"/>
      <c r="J11" s="97"/>
    </row>
    <row r="12" spans="1:10" ht="37.5" x14ac:dyDescent="0.45">
      <c r="A12" s="4" t="s">
        <v>83</v>
      </c>
      <c r="B12" s="4" t="s">
        <v>65</v>
      </c>
      <c r="C12" s="4" t="s">
        <v>146</v>
      </c>
      <c r="D12" s="25">
        <v>2000000</v>
      </c>
      <c r="E12" s="4">
        <v>2000000000000</v>
      </c>
      <c r="F12" s="4">
        <v>13231309566</v>
      </c>
      <c r="G12" s="93">
        <v>0.23</v>
      </c>
      <c r="H12" s="156">
        <v>0.35200570225715633</v>
      </c>
      <c r="I12" s="97"/>
      <c r="J12" s="97"/>
    </row>
    <row r="13" spans="1:10" ht="37.5" customHeight="1" x14ac:dyDescent="0.45">
      <c r="A13" s="4" t="s">
        <v>83</v>
      </c>
      <c r="B13" s="4" t="s">
        <v>65</v>
      </c>
      <c r="C13" s="157" t="s">
        <v>187</v>
      </c>
      <c r="D13" s="25">
        <v>5000000</v>
      </c>
      <c r="E13" s="4">
        <v>5000000000000</v>
      </c>
      <c r="F13" s="4">
        <v>44986945217</v>
      </c>
      <c r="G13" s="93">
        <v>0.23</v>
      </c>
      <c r="H13" s="156">
        <v>0.41560000000000002</v>
      </c>
      <c r="I13" s="97"/>
      <c r="J13" s="97"/>
    </row>
    <row r="14" spans="1:10" ht="44.25" customHeight="1" x14ac:dyDescent="0.45">
      <c r="A14" s="4" t="s">
        <v>83</v>
      </c>
      <c r="B14" s="4" t="s">
        <v>65</v>
      </c>
      <c r="C14" s="4" t="s">
        <v>155</v>
      </c>
      <c r="D14" s="25">
        <v>5000000</v>
      </c>
      <c r="E14" s="4">
        <v>5000000000000</v>
      </c>
      <c r="F14" s="52">
        <v>38613698621</v>
      </c>
      <c r="G14" s="93">
        <v>0.23</v>
      </c>
      <c r="H14" s="156">
        <v>0.37</v>
      </c>
      <c r="I14" s="97"/>
      <c r="J14" s="97"/>
    </row>
    <row r="15" spans="1:10" ht="34.5" customHeight="1" x14ac:dyDescent="0.45">
      <c r="A15" s="4" t="s">
        <v>83</v>
      </c>
      <c r="B15" s="4" t="s">
        <v>65</v>
      </c>
      <c r="C15" s="143" t="s">
        <v>156</v>
      </c>
      <c r="D15" s="25">
        <v>5000000</v>
      </c>
      <c r="E15" s="4">
        <v>5000000000000</v>
      </c>
      <c r="F15" s="4">
        <v>38613698621</v>
      </c>
      <c r="G15" s="93">
        <v>0.23</v>
      </c>
      <c r="H15" s="156">
        <v>0.37</v>
      </c>
      <c r="I15" s="97"/>
      <c r="J15" s="97"/>
    </row>
    <row r="16" spans="1:10" x14ac:dyDescent="0.45">
      <c r="A16"/>
      <c r="B16"/>
      <c r="C16"/>
      <c r="D16"/>
      <c r="E16"/>
      <c r="F16"/>
    </row>
  </sheetData>
  <mergeCells count="4">
    <mergeCell ref="A1:H1"/>
    <mergeCell ref="A2:H2"/>
    <mergeCell ref="A3:H3"/>
    <mergeCell ref="A5:H5"/>
  </mergeCells>
  <phoneticPr fontId="11" type="noConversion"/>
  <pageMargins left="0.7" right="0.7" top="0.75" bottom="0.75" header="0.3" footer="0.3"/>
  <pageSetup paperSize="9" scale="5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  <pageSetUpPr fitToPage="1"/>
  </sheetPr>
  <dimension ref="A1:S32"/>
  <sheetViews>
    <sheetView rightToLeft="1" view="pageBreakPreview" zoomScaleNormal="100" zoomScaleSheetLayoutView="100" workbookViewId="0">
      <selection activeCell="I9" sqref="I9:K9"/>
    </sheetView>
  </sheetViews>
  <sheetFormatPr defaultRowHeight="21" customHeight="1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20.7109375" style="52" bestFit="1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11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1:19" ht="21" customHeight="1" x14ac:dyDescent="0.45">
      <c r="A2" s="201" t="s">
        <v>43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1:19" ht="21" customHeight="1" x14ac:dyDescent="0.45">
      <c r="A3" s="201" t="s">
        <v>188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</row>
    <row r="5" spans="1:19" ht="21" customHeight="1" x14ac:dyDescent="0.45">
      <c r="A5" s="221" t="s">
        <v>69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</row>
    <row r="6" spans="1:19" ht="21" customHeight="1" x14ac:dyDescent="0.45">
      <c r="A6" s="198" t="s">
        <v>44</v>
      </c>
      <c r="I6" s="198" t="s">
        <v>53</v>
      </c>
      <c r="J6" s="198"/>
      <c r="K6" s="198"/>
      <c r="L6" s="198"/>
      <c r="M6" s="198"/>
      <c r="O6" s="198" t="s">
        <v>190</v>
      </c>
      <c r="P6" s="198"/>
      <c r="Q6" s="198"/>
      <c r="R6" s="198"/>
      <c r="S6" s="198"/>
    </row>
    <row r="7" spans="1:19" ht="42" x14ac:dyDescent="0.45">
      <c r="A7" s="198"/>
      <c r="C7" s="21" t="s">
        <v>70</v>
      </c>
      <c r="D7" s="6"/>
      <c r="E7" s="21" t="s">
        <v>23</v>
      </c>
      <c r="G7" s="21" t="s">
        <v>134</v>
      </c>
      <c r="I7" s="8" t="s">
        <v>71</v>
      </c>
      <c r="J7" s="53"/>
      <c r="K7" s="8" t="s">
        <v>68</v>
      </c>
      <c r="L7" s="53"/>
      <c r="M7" s="8" t="s">
        <v>72</v>
      </c>
      <c r="O7" s="8" t="s">
        <v>71</v>
      </c>
      <c r="P7" s="53"/>
      <c r="Q7" s="8" t="s">
        <v>68</v>
      </c>
      <c r="R7" s="53"/>
      <c r="S7" s="8" t="s">
        <v>72</v>
      </c>
    </row>
    <row r="8" spans="1:19" ht="21" customHeight="1" x14ac:dyDescent="0.45">
      <c r="A8" s="20"/>
      <c r="C8" s="48"/>
      <c r="D8" s="6"/>
      <c r="E8" s="48"/>
      <c r="G8" s="55" t="s">
        <v>124</v>
      </c>
      <c r="I8" s="55" t="s">
        <v>122</v>
      </c>
      <c r="J8" s="54"/>
      <c r="K8" s="55" t="s">
        <v>122</v>
      </c>
      <c r="L8" s="54"/>
      <c r="M8" s="55" t="s">
        <v>122</v>
      </c>
      <c r="O8" s="55" t="s">
        <v>122</v>
      </c>
      <c r="P8" s="54"/>
      <c r="Q8" s="55" t="s">
        <v>122</v>
      </c>
      <c r="R8" s="54"/>
      <c r="S8" s="55" t="s">
        <v>122</v>
      </c>
    </row>
    <row r="9" spans="1:19" ht="21" customHeight="1" x14ac:dyDescent="0.45">
      <c r="A9" s="1" t="s">
        <v>154</v>
      </c>
      <c r="G9" s="96"/>
      <c r="I9" s="14">
        <v>1904838954781</v>
      </c>
      <c r="J9" s="14"/>
      <c r="K9" s="6">
        <v>-4090586587</v>
      </c>
      <c r="M9" s="14">
        <v>1900748368194</v>
      </c>
      <c r="N9" s="14"/>
      <c r="O9" s="14">
        <v>1904838954781</v>
      </c>
      <c r="P9" s="14"/>
      <c r="Q9" s="52">
        <v>-4090586587</v>
      </c>
      <c r="R9" s="14"/>
      <c r="S9" s="14">
        <v>1900748368194</v>
      </c>
    </row>
    <row r="10" spans="1:19" ht="21" customHeight="1" x14ac:dyDescent="0.45">
      <c r="A10" s="1" t="s">
        <v>193</v>
      </c>
      <c r="E10" s="52" t="s">
        <v>197</v>
      </c>
      <c r="G10" s="96">
        <v>23</v>
      </c>
      <c r="I10" s="14">
        <v>11846574800</v>
      </c>
      <c r="J10" s="14"/>
      <c r="K10" s="14">
        <v>0</v>
      </c>
      <c r="M10" s="14">
        <v>11846574800</v>
      </c>
      <c r="N10" s="14"/>
      <c r="O10" s="14">
        <v>11846574800</v>
      </c>
      <c r="P10" s="14"/>
      <c r="Q10" s="14">
        <v>0</v>
      </c>
      <c r="R10" s="14"/>
      <c r="S10" s="14">
        <v>11846574800</v>
      </c>
    </row>
    <row r="11" spans="1:19" ht="21" customHeight="1" x14ac:dyDescent="0.45">
      <c r="A11" s="1" t="s">
        <v>194</v>
      </c>
      <c r="E11" s="52" t="s">
        <v>199</v>
      </c>
      <c r="G11" s="96">
        <v>23</v>
      </c>
      <c r="I11" s="14">
        <v>976063498060</v>
      </c>
      <c r="J11" s="14"/>
      <c r="K11" s="14">
        <v>0</v>
      </c>
      <c r="M11" s="14">
        <v>976063498060</v>
      </c>
      <c r="N11" s="14"/>
      <c r="O11" s="14">
        <v>976063498060</v>
      </c>
      <c r="P11" s="14"/>
      <c r="Q11" s="14">
        <v>0</v>
      </c>
      <c r="R11" s="14"/>
      <c r="S11" s="14">
        <v>976063498060</v>
      </c>
    </row>
    <row r="12" spans="1:19" ht="21" customHeight="1" x14ac:dyDescent="0.45">
      <c r="A12" s="17" t="s">
        <v>175</v>
      </c>
      <c r="C12" s="23"/>
      <c r="D12" s="6"/>
      <c r="E12" s="52" t="s">
        <v>180</v>
      </c>
      <c r="G12" s="96">
        <v>23</v>
      </c>
      <c r="I12" s="14">
        <v>119961148680</v>
      </c>
      <c r="K12" s="14">
        <v>0</v>
      </c>
      <c r="M12" s="14">
        <v>119961148680</v>
      </c>
      <c r="O12" s="14">
        <v>119961148680</v>
      </c>
      <c r="Q12" s="14">
        <v>0</v>
      </c>
      <c r="S12" s="14">
        <v>119961148680</v>
      </c>
    </row>
    <row r="13" spans="1:19" ht="21" customHeight="1" x14ac:dyDescent="0.45">
      <c r="A13" s="17" t="s">
        <v>176</v>
      </c>
      <c r="C13" s="23"/>
      <c r="D13" s="23"/>
      <c r="E13" s="54" t="s">
        <v>180</v>
      </c>
      <c r="F13" s="54"/>
      <c r="G13" s="96">
        <v>23</v>
      </c>
      <c r="I13" s="14">
        <v>133936533217</v>
      </c>
      <c r="K13" s="14">
        <v>0</v>
      </c>
      <c r="M13" s="14">
        <v>133936533217</v>
      </c>
      <c r="O13" s="14">
        <v>133936533217</v>
      </c>
      <c r="Q13" s="14">
        <v>0</v>
      </c>
      <c r="S13" s="14">
        <v>133936533217</v>
      </c>
    </row>
    <row r="14" spans="1:19" ht="21" customHeight="1" x14ac:dyDescent="0.45">
      <c r="A14" s="17" t="s">
        <v>178</v>
      </c>
      <c r="C14" s="23"/>
      <c r="D14" s="23"/>
      <c r="E14" s="54" t="s">
        <v>183</v>
      </c>
      <c r="F14" s="54"/>
      <c r="G14" s="96">
        <v>23</v>
      </c>
      <c r="I14" s="14">
        <v>43037855758</v>
      </c>
      <c r="J14" s="14"/>
      <c r="K14" s="14">
        <v>0</v>
      </c>
      <c r="L14" s="14"/>
      <c r="M14" s="14">
        <v>43037855758</v>
      </c>
      <c r="N14" s="14"/>
      <c r="O14" s="14">
        <v>43037855758</v>
      </c>
      <c r="P14" s="14"/>
      <c r="Q14" s="14">
        <v>0</v>
      </c>
      <c r="R14" s="14"/>
      <c r="S14" s="14">
        <v>43037855758</v>
      </c>
    </row>
    <row r="15" spans="1:19" ht="21" customHeight="1" x14ac:dyDescent="0.45">
      <c r="A15" s="17" t="s">
        <v>157</v>
      </c>
      <c r="C15" s="23"/>
      <c r="D15" s="6"/>
      <c r="E15" s="52" t="s">
        <v>164</v>
      </c>
      <c r="G15" s="96">
        <v>23</v>
      </c>
      <c r="I15" s="14">
        <v>62983042262</v>
      </c>
      <c r="K15" s="14">
        <v>0</v>
      </c>
      <c r="M15" s="14">
        <v>62983042262</v>
      </c>
      <c r="O15" s="14">
        <v>62983042262</v>
      </c>
      <c r="Q15" s="14">
        <v>0</v>
      </c>
      <c r="S15" s="14">
        <v>62983042262</v>
      </c>
    </row>
    <row r="16" spans="1:19" ht="21" customHeight="1" x14ac:dyDescent="0.45">
      <c r="A16" s="17" t="s">
        <v>158</v>
      </c>
      <c r="C16" s="23"/>
      <c r="D16" s="23"/>
      <c r="E16" s="54" t="s">
        <v>161</v>
      </c>
      <c r="F16" s="54"/>
      <c r="G16" s="96">
        <v>23</v>
      </c>
      <c r="I16" s="14">
        <v>94210870141</v>
      </c>
      <c r="J16" s="14"/>
      <c r="K16" s="14">
        <v>0</v>
      </c>
      <c r="L16" s="14"/>
      <c r="M16" s="14">
        <v>94210870141</v>
      </c>
      <c r="N16" s="14"/>
      <c r="O16" s="14">
        <v>94210870141</v>
      </c>
      <c r="P16" s="14"/>
      <c r="Q16" s="14">
        <v>0</v>
      </c>
      <c r="R16" s="14"/>
      <c r="S16" s="14">
        <v>94210870141</v>
      </c>
    </row>
    <row r="17" spans="1:19" ht="21" customHeight="1" x14ac:dyDescent="0.45">
      <c r="A17" s="17" t="s">
        <v>150</v>
      </c>
      <c r="C17" s="23"/>
      <c r="D17" s="23"/>
      <c r="E17" s="54" t="s">
        <v>153</v>
      </c>
      <c r="F17" s="54"/>
      <c r="G17" s="96">
        <v>23</v>
      </c>
      <c r="I17" s="14">
        <v>129983561620</v>
      </c>
      <c r="K17" s="14">
        <v>0</v>
      </c>
      <c r="M17" s="14">
        <v>129983561620</v>
      </c>
      <c r="O17" s="14">
        <v>129983561620</v>
      </c>
      <c r="Q17" s="14">
        <v>0</v>
      </c>
      <c r="S17" s="14">
        <v>129983561620</v>
      </c>
    </row>
    <row r="18" spans="1:19" ht="21" customHeight="1" x14ac:dyDescent="0.45">
      <c r="A18" s="1" t="s">
        <v>151</v>
      </c>
      <c r="C18" s="23"/>
      <c r="D18" s="6"/>
      <c r="E18" s="52" t="s">
        <v>153</v>
      </c>
      <c r="G18" s="96">
        <v>23</v>
      </c>
      <c r="I18" s="14">
        <v>129983561620</v>
      </c>
      <c r="K18" s="14">
        <v>0</v>
      </c>
      <c r="M18" s="14">
        <v>129983561620</v>
      </c>
      <c r="O18" s="14">
        <v>129983561620</v>
      </c>
      <c r="Q18" s="14">
        <v>0</v>
      </c>
      <c r="S18" s="14">
        <v>129983561620</v>
      </c>
    </row>
    <row r="19" spans="1:19" ht="21" customHeight="1" x14ac:dyDescent="0.45">
      <c r="A19" s="17" t="s">
        <v>149</v>
      </c>
      <c r="C19" s="23"/>
      <c r="D19" s="6"/>
      <c r="E19" s="52" t="s">
        <v>152</v>
      </c>
      <c r="G19" s="96">
        <v>23</v>
      </c>
      <c r="I19" s="14">
        <v>55003452800</v>
      </c>
      <c r="K19" s="14">
        <v>0</v>
      </c>
      <c r="M19" s="14">
        <v>55003452800</v>
      </c>
      <c r="O19" s="14">
        <v>55003452800</v>
      </c>
      <c r="Q19" s="14">
        <v>0</v>
      </c>
      <c r="S19" s="14">
        <v>55003452800</v>
      </c>
    </row>
    <row r="20" spans="1:19" ht="21" customHeight="1" x14ac:dyDescent="0.45">
      <c r="A20" s="17" t="s">
        <v>116</v>
      </c>
      <c r="C20" s="6"/>
      <c r="D20" s="6"/>
      <c r="E20" s="52" t="s">
        <v>118</v>
      </c>
      <c r="G20" s="96">
        <v>23</v>
      </c>
      <c r="I20" s="14">
        <v>48433345966</v>
      </c>
      <c r="K20" s="14">
        <v>0</v>
      </c>
      <c r="M20" s="14">
        <v>48433345966</v>
      </c>
      <c r="O20" s="14">
        <v>48433345966</v>
      </c>
      <c r="Q20" s="14">
        <v>0</v>
      </c>
      <c r="S20" s="14">
        <v>48433345966</v>
      </c>
    </row>
    <row r="21" spans="1:19" ht="21" customHeight="1" x14ac:dyDescent="0.45">
      <c r="A21" s="17" t="s">
        <v>110</v>
      </c>
      <c r="C21" s="6"/>
      <c r="D21" s="6"/>
      <c r="E21" s="52" t="s">
        <v>113</v>
      </c>
      <c r="G21" s="96">
        <v>23</v>
      </c>
      <c r="I21" s="14">
        <v>13126890405</v>
      </c>
      <c r="K21" s="14">
        <v>0</v>
      </c>
      <c r="M21" s="14">
        <v>13126890405</v>
      </c>
      <c r="O21" s="14">
        <v>13126890405</v>
      </c>
      <c r="Q21" s="14">
        <v>0</v>
      </c>
      <c r="S21" s="14">
        <v>13126890405</v>
      </c>
    </row>
    <row r="22" spans="1:19" ht="21" customHeight="1" x14ac:dyDescent="0.45">
      <c r="A22" s="17" t="s">
        <v>111</v>
      </c>
      <c r="C22" s="6"/>
      <c r="D22" s="6"/>
      <c r="E22" s="52" t="s">
        <v>148</v>
      </c>
      <c r="G22" s="96">
        <v>23</v>
      </c>
      <c r="I22" s="14">
        <v>46817007480</v>
      </c>
      <c r="K22" s="14">
        <v>0</v>
      </c>
      <c r="M22" s="14">
        <v>46817007480</v>
      </c>
      <c r="O22" s="14">
        <v>46817007480</v>
      </c>
      <c r="Q22" s="14">
        <v>0</v>
      </c>
      <c r="S22" s="14">
        <v>46817007480</v>
      </c>
    </row>
    <row r="23" spans="1:19" ht="21" customHeight="1" x14ac:dyDescent="0.45">
      <c r="A23" s="17" t="s">
        <v>105</v>
      </c>
      <c r="C23" s="6"/>
      <c r="D23" s="6"/>
      <c r="E23" s="52" t="s">
        <v>107</v>
      </c>
      <c r="G23" s="96">
        <v>18</v>
      </c>
      <c r="I23" s="14">
        <v>38883800860</v>
      </c>
      <c r="K23" s="14">
        <v>0</v>
      </c>
      <c r="M23" s="14">
        <v>38883800860</v>
      </c>
      <c r="O23" s="14">
        <v>38883800860</v>
      </c>
      <c r="Q23" s="14">
        <v>0</v>
      </c>
      <c r="S23" s="14">
        <v>38883800860</v>
      </c>
    </row>
    <row r="24" spans="1:19" ht="21" customHeight="1" x14ac:dyDescent="0.45">
      <c r="A24" s="17" t="s">
        <v>89</v>
      </c>
      <c r="C24" s="23"/>
      <c r="D24" s="6"/>
      <c r="E24" s="52" t="s">
        <v>94</v>
      </c>
      <c r="G24" s="96">
        <v>23</v>
      </c>
      <c r="I24" s="14">
        <v>70468511902</v>
      </c>
      <c r="K24" s="14">
        <v>0</v>
      </c>
      <c r="M24" s="14">
        <v>70468511902</v>
      </c>
      <c r="O24" s="14">
        <v>70468511902</v>
      </c>
      <c r="Q24" s="14">
        <v>0</v>
      </c>
      <c r="S24" s="14">
        <v>70468511902</v>
      </c>
    </row>
    <row r="25" spans="1:19" ht="21" customHeight="1" x14ac:dyDescent="0.45">
      <c r="A25" s="1" t="s">
        <v>85</v>
      </c>
      <c r="C25" s="23"/>
      <c r="D25" s="6"/>
      <c r="E25" s="52" t="s">
        <v>87</v>
      </c>
      <c r="G25" s="96">
        <v>23</v>
      </c>
      <c r="I25" s="14">
        <v>39228097410</v>
      </c>
      <c r="K25" s="14">
        <v>0</v>
      </c>
      <c r="M25" s="14">
        <v>39228097410</v>
      </c>
      <c r="O25" s="14">
        <v>39228097410</v>
      </c>
      <c r="Q25" s="14">
        <v>0</v>
      </c>
      <c r="S25" s="14">
        <v>39228097410</v>
      </c>
    </row>
    <row r="26" spans="1:19" ht="21" customHeight="1" x14ac:dyDescent="0.45">
      <c r="A26" s="1" t="s">
        <v>26</v>
      </c>
      <c r="C26" s="23"/>
      <c r="D26" s="6"/>
      <c r="E26" s="52" t="s">
        <v>28</v>
      </c>
      <c r="G26" s="96">
        <v>23</v>
      </c>
      <c r="I26" s="14">
        <v>9193596464</v>
      </c>
      <c r="K26" s="14">
        <v>0</v>
      </c>
      <c r="M26" s="14">
        <v>9193596464</v>
      </c>
      <c r="O26" s="14">
        <v>9193596464</v>
      </c>
      <c r="Q26" s="14">
        <v>0</v>
      </c>
      <c r="S26" s="14">
        <v>9193596464</v>
      </c>
    </row>
    <row r="27" spans="1:19" ht="21" customHeight="1" x14ac:dyDescent="0.45">
      <c r="A27" s="17" t="s">
        <v>29</v>
      </c>
      <c r="C27" s="6"/>
      <c r="D27" s="23"/>
      <c r="E27" s="54" t="s">
        <v>31</v>
      </c>
      <c r="F27" s="54"/>
      <c r="G27" s="96">
        <v>23</v>
      </c>
      <c r="I27" s="14">
        <v>11472789213</v>
      </c>
      <c r="J27" s="14"/>
      <c r="K27" s="14">
        <v>0</v>
      </c>
      <c r="L27" s="14"/>
      <c r="M27" s="14">
        <v>11472789213</v>
      </c>
      <c r="N27" s="14"/>
      <c r="O27" s="14">
        <v>11472789213</v>
      </c>
      <c r="P27" s="14"/>
      <c r="Q27" s="14">
        <v>0</v>
      </c>
      <c r="R27" s="14"/>
      <c r="S27" s="14">
        <v>11472789213</v>
      </c>
    </row>
    <row r="28" spans="1:19" ht="23.25" customHeight="1" x14ac:dyDescent="0.45">
      <c r="A28" s="17" t="s">
        <v>88</v>
      </c>
      <c r="C28" s="23"/>
      <c r="D28" s="6"/>
      <c r="E28" s="54" t="s">
        <v>91</v>
      </c>
      <c r="G28" s="96">
        <v>23</v>
      </c>
      <c r="I28" s="14">
        <v>38185492711</v>
      </c>
      <c r="K28" s="14">
        <v>0</v>
      </c>
      <c r="M28" s="14">
        <v>38185492711</v>
      </c>
      <c r="O28" s="14">
        <v>38185492711</v>
      </c>
      <c r="Q28" s="14">
        <v>0</v>
      </c>
      <c r="S28" s="14">
        <v>38185492711</v>
      </c>
    </row>
    <row r="29" spans="1:19" ht="23.25" customHeight="1" x14ac:dyDescent="0.45">
      <c r="A29" s="17" t="s">
        <v>98</v>
      </c>
      <c r="C29" s="23"/>
      <c r="D29" s="23"/>
      <c r="E29" s="54" t="s">
        <v>101</v>
      </c>
      <c r="F29" s="54"/>
      <c r="G29" s="96">
        <v>18</v>
      </c>
      <c r="I29" s="14">
        <v>8527629312</v>
      </c>
      <c r="K29" s="14">
        <v>0</v>
      </c>
      <c r="M29" s="14">
        <v>8527629312</v>
      </c>
      <c r="O29" s="14">
        <v>8527629312</v>
      </c>
      <c r="Q29" s="14">
        <v>0</v>
      </c>
      <c r="S29" s="14">
        <v>8527629312</v>
      </c>
    </row>
    <row r="30" spans="1:19" ht="23.25" customHeight="1" x14ac:dyDescent="0.45">
      <c r="A30" s="17" t="s">
        <v>97</v>
      </c>
      <c r="C30" s="23"/>
      <c r="D30" s="6"/>
      <c r="E30" s="54" t="s">
        <v>100</v>
      </c>
      <c r="F30" s="54"/>
      <c r="G30" s="96">
        <v>18</v>
      </c>
      <c r="I30" s="14">
        <v>56789258937</v>
      </c>
      <c r="J30" s="14"/>
      <c r="K30" s="14">
        <v>0</v>
      </c>
      <c r="L30" s="14"/>
      <c r="M30" s="14">
        <v>56789258937</v>
      </c>
      <c r="N30" s="14"/>
      <c r="O30" s="14">
        <v>56789258937</v>
      </c>
      <c r="P30" s="14"/>
      <c r="Q30" s="14">
        <v>0</v>
      </c>
      <c r="R30" s="14"/>
      <c r="S30" s="14">
        <v>56789258937</v>
      </c>
    </row>
    <row r="31" spans="1:19" ht="21" customHeight="1" x14ac:dyDescent="0.45">
      <c r="A31" s="17" t="s">
        <v>96</v>
      </c>
      <c r="C31" s="23"/>
      <c r="D31" s="6"/>
      <c r="E31" s="52" t="s">
        <v>100</v>
      </c>
      <c r="G31" s="96">
        <v>18</v>
      </c>
      <c r="I31" s="14">
        <v>26187478355</v>
      </c>
      <c r="K31" s="14">
        <v>0</v>
      </c>
      <c r="M31" s="14">
        <v>26187478355</v>
      </c>
      <c r="O31" s="14">
        <v>26187478355</v>
      </c>
      <c r="Q31" s="14">
        <v>0</v>
      </c>
      <c r="S31" s="14">
        <v>26187478355</v>
      </c>
    </row>
    <row r="32" spans="1:19" ht="21" customHeight="1" x14ac:dyDescent="0.45">
      <c r="A32" s="98" t="s">
        <v>145</v>
      </c>
      <c r="C32" s="1"/>
      <c r="D32" s="1"/>
      <c r="E32" s="14"/>
      <c r="G32" s="20"/>
      <c r="I32" s="36">
        <f>SUM(I9:I31)</f>
        <v>4069162952754</v>
      </c>
      <c r="J32" s="32"/>
      <c r="K32" s="36">
        <f>SUM(K9:K31)</f>
        <v>-4090586587</v>
      </c>
      <c r="L32" s="32"/>
      <c r="M32" s="36">
        <f>SUM(M9:M31)</f>
        <v>4065072366167</v>
      </c>
      <c r="N32" s="32"/>
      <c r="O32" s="36">
        <f>SUM(O9:O31)</f>
        <v>4069162952754</v>
      </c>
      <c r="P32" s="32"/>
      <c r="Q32" s="36">
        <f>SUM(Q9:Q31)</f>
        <v>-4090586587</v>
      </c>
      <c r="R32" s="32"/>
      <c r="S32" s="36">
        <f>SUM(S9:S31)</f>
        <v>4065072366167</v>
      </c>
    </row>
  </sheetData>
  <sortState xmlns:xlrd2="http://schemas.microsoft.com/office/spreadsheetml/2017/richdata2" ref="A9:S31">
    <sortCondition descending="1" ref="S9:S31"/>
  </sortState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9" scale="6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59999389629810485"/>
    <pageSetUpPr fitToPage="1"/>
  </sheetPr>
  <dimension ref="A1:M11"/>
  <sheetViews>
    <sheetView rightToLeft="1" view="pageBreakPreview" zoomScale="115" zoomScaleNormal="100" zoomScaleSheetLayoutView="115" workbookViewId="0">
      <selection activeCell="I10" sqref="I10:K10"/>
    </sheetView>
  </sheetViews>
  <sheetFormatPr defaultRowHeight="22.5" customHeight="1" x14ac:dyDescent="0.45"/>
  <cols>
    <col min="1" max="1" width="39" style="18" customWidth="1"/>
    <col min="2" max="2" width="0.85546875" style="18" customWidth="1"/>
    <col min="3" max="3" width="21.28515625" style="11" customWidth="1"/>
    <col min="4" max="4" width="0.85546875" style="11" customWidth="1"/>
    <col min="5" max="5" width="21.28515625" style="11" customWidth="1"/>
    <col min="6" max="6" width="0.85546875" style="11" customWidth="1"/>
    <col min="7" max="7" width="21.28515625" style="11" customWidth="1"/>
    <col min="8" max="8" width="0.85546875" style="11" customWidth="1"/>
    <col min="9" max="9" width="21.28515625" style="11" customWidth="1"/>
    <col min="10" max="10" width="0.85546875" style="11" customWidth="1"/>
    <col min="11" max="11" width="21.28515625" style="11" customWidth="1"/>
    <col min="12" max="12" width="0.85546875" style="11" customWidth="1"/>
    <col min="13" max="13" width="21.28515625" style="11" customWidth="1"/>
    <col min="14" max="14" width="0.28515625" style="18" customWidth="1"/>
    <col min="15" max="15" width="9.140625" style="18"/>
    <col min="16" max="16" width="21.7109375" style="18" bestFit="1" customWidth="1"/>
    <col min="17" max="16384" width="9.140625" style="18"/>
  </cols>
  <sheetData>
    <row r="1" spans="1:13" ht="22.5" customHeight="1" x14ac:dyDescent="0.4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22.5" customHeight="1" x14ac:dyDescent="0.45">
      <c r="A2" s="201" t="s">
        <v>43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3" ht="22.5" customHeight="1" x14ac:dyDescent="0.45">
      <c r="A3" s="201" t="s">
        <v>188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5" spans="1:13" ht="22.5" customHeight="1" x14ac:dyDescent="0.45">
      <c r="A5" s="221" t="s">
        <v>73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</row>
    <row r="6" spans="1:13" ht="22.5" customHeight="1" x14ac:dyDescent="0.45">
      <c r="A6" s="222" t="s">
        <v>44</v>
      </c>
      <c r="C6" s="222" t="s">
        <v>53</v>
      </c>
      <c r="D6" s="222"/>
      <c r="E6" s="222"/>
      <c r="F6" s="222"/>
      <c r="G6" s="222"/>
      <c r="I6" s="222" t="s">
        <v>190</v>
      </c>
      <c r="J6" s="222"/>
      <c r="K6" s="222"/>
      <c r="L6" s="222"/>
      <c r="M6" s="222"/>
    </row>
    <row r="7" spans="1:13" ht="22.5" customHeight="1" x14ac:dyDescent="0.45">
      <c r="A7" s="222"/>
      <c r="C7" s="8" t="s">
        <v>71</v>
      </c>
      <c r="D7" s="70"/>
      <c r="E7" s="8" t="s">
        <v>68</v>
      </c>
      <c r="F7" s="70"/>
      <c r="G7" s="8" t="s">
        <v>72</v>
      </c>
      <c r="I7" s="8" t="s">
        <v>71</v>
      </c>
      <c r="J7" s="70"/>
      <c r="K7" s="8" t="s">
        <v>68</v>
      </c>
      <c r="L7" s="70"/>
      <c r="M7" s="8" t="s">
        <v>72</v>
      </c>
    </row>
    <row r="8" spans="1:13" ht="22.5" customHeight="1" x14ac:dyDescent="0.45">
      <c r="A8" s="20"/>
      <c r="C8" s="55" t="s">
        <v>122</v>
      </c>
      <c r="D8" s="14"/>
      <c r="E8" s="55" t="s">
        <v>122</v>
      </c>
      <c r="F8" s="14"/>
      <c r="G8" s="55" t="s">
        <v>122</v>
      </c>
      <c r="I8" s="55" t="s">
        <v>122</v>
      </c>
      <c r="J8" s="14"/>
      <c r="K8" s="55" t="s">
        <v>122</v>
      </c>
      <c r="L8" s="14"/>
      <c r="M8" s="55" t="s">
        <v>122</v>
      </c>
    </row>
    <row r="9" spans="1:13" ht="22.5" customHeight="1" x14ac:dyDescent="0.45">
      <c r="A9" s="81" t="s">
        <v>123</v>
      </c>
      <c r="C9" s="33">
        <v>1904838954781</v>
      </c>
      <c r="D9" s="33"/>
      <c r="E9" s="11">
        <v>-4090586587</v>
      </c>
      <c r="F9" s="33"/>
      <c r="G9" s="33">
        <v>1900748368194</v>
      </c>
      <c r="H9" s="33"/>
      <c r="I9" s="33">
        <v>1904838954781</v>
      </c>
      <c r="J9" s="33"/>
      <c r="K9" s="11">
        <v>-4090586587</v>
      </c>
      <c r="L9" s="33"/>
      <c r="M9" s="14">
        <v>1900748368194</v>
      </c>
    </row>
    <row r="10" spans="1:13" ht="22.5" customHeight="1" x14ac:dyDescent="0.45">
      <c r="A10" s="35" t="s">
        <v>145</v>
      </c>
      <c r="C10" s="80">
        <f>SUM(C9)</f>
        <v>1904838954781</v>
      </c>
      <c r="D10" s="33"/>
      <c r="E10" s="80">
        <f>SUM(E9)</f>
        <v>-4090586587</v>
      </c>
      <c r="F10" s="33"/>
      <c r="G10" s="80">
        <f>SUM(G9)</f>
        <v>1900748368194</v>
      </c>
      <c r="H10" s="33"/>
      <c r="I10" s="80">
        <f>SUM(I9)</f>
        <v>1904838954781</v>
      </c>
      <c r="J10" s="33"/>
      <c r="K10" s="80">
        <f>SUM(K9)</f>
        <v>-4090586587</v>
      </c>
      <c r="L10" s="33"/>
      <c r="M10" s="80">
        <f>SUM(M9)</f>
        <v>1900748368194</v>
      </c>
    </row>
    <row r="11" spans="1:13" ht="22.5" customHeight="1" x14ac:dyDescent="0.45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</sheetData>
  <sortState xmlns:xlrd2="http://schemas.microsoft.com/office/spreadsheetml/2017/richdata2" ref="A9:M9">
    <sortCondition descending="1" ref="M9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39997558519241921"/>
    <pageSetUpPr fitToPage="1"/>
  </sheetPr>
  <dimension ref="A1:T23"/>
  <sheetViews>
    <sheetView rightToLeft="1" view="pageBreakPreview" zoomScale="85" zoomScaleNormal="100" zoomScaleSheetLayoutView="85" workbookViewId="0">
      <selection activeCell="T13" sqref="T12:T13"/>
    </sheetView>
  </sheetViews>
  <sheetFormatPr defaultRowHeight="18.75" x14ac:dyDescent="0.45"/>
  <cols>
    <col min="1" max="1" width="40.7109375" style="18" bestFit="1" customWidth="1"/>
    <col min="2" max="2" width="0.85546875" style="18" customWidth="1"/>
    <col min="3" max="3" width="13.85546875" style="11" bestFit="1" customWidth="1"/>
    <col min="4" max="4" width="0.85546875" style="11" customWidth="1"/>
    <col min="5" max="5" width="20.85546875" style="11" bestFit="1" customWidth="1"/>
    <col min="6" max="6" width="0.85546875" style="11" customWidth="1"/>
    <col min="7" max="7" width="20.42578125" style="11" bestFit="1" customWidth="1"/>
    <col min="8" max="8" width="0.85546875" style="11" customWidth="1"/>
    <col min="9" max="9" width="18.42578125" style="11" customWidth="1"/>
    <col min="10" max="10" width="0.85546875" style="11" customWidth="1"/>
    <col min="11" max="11" width="16.28515625" style="11" bestFit="1" customWidth="1"/>
    <col min="12" max="12" width="0.85546875" style="11" customWidth="1"/>
    <col min="13" max="13" width="21" style="11" bestFit="1" customWidth="1"/>
    <col min="14" max="14" width="0.85546875" style="11" customWidth="1"/>
    <col min="15" max="15" width="24.7109375" style="11" customWidth="1"/>
    <col min="16" max="16" width="0.85546875" style="11" customWidth="1"/>
    <col min="17" max="17" width="18.42578125" style="11" customWidth="1"/>
    <col min="18" max="18" width="18" style="18" bestFit="1" customWidth="1"/>
    <col min="19" max="19" width="26" style="18" bestFit="1" customWidth="1"/>
    <col min="20" max="20" width="18.85546875" style="18" bestFit="1" customWidth="1"/>
    <col min="21" max="21" width="8.85546875" style="18" customWidth="1"/>
    <col min="22" max="34" width="9.140625" style="18" customWidth="1"/>
    <col min="35" max="35" width="20.7109375" style="18" bestFit="1" customWidth="1"/>
    <col min="36" max="36" width="16" style="18" bestFit="1" customWidth="1"/>
    <col min="37" max="16384" width="9.140625" style="18"/>
  </cols>
  <sheetData>
    <row r="1" spans="1:20" ht="21" x14ac:dyDescent="0.4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20" ht="21" x14ac:dyDescent="0.45">
      <c r="A2" s="201" t="s">
        <v>43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20" ht="21" x14ac:dyDescent="0.45">
      <c r="A3" s="201" t="s">
        <v>188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</row>
    <row r="5" spans="1:20" ht="21" x14ac:dyDescent="0.45">
      <c r="A5" s="221" t="s">
        <v>74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3"/>
      <c r="S5" s="223"/>
    </row>
    <row r="6" spans="1:20" ht="21" x14ac:dyDescent="0.45">
      <c r="A6" s="198" t="s">
        <v>44</v>
      </c>
      <c r="C6" s="222" t="s">
        <v>53</v>
      </c>
      <c r="D6" s="222"/>
      <c r="E6" s="222"/>
      <c r="F6" s="222"/>
      <c r="G6" s="222"/>
      <c r="H6" s="222"/>
      <c r="I6" s="222"/>
      <c r="K6" s="222" t="s">
        <v>190</v>
      </c>
      <c r="L6" s="222"/>
      <c r="M6" s="222"/>
      <c r="N6" s="222"/>
      <c r="O6" s="222"/>
      <c r="P6" s="222"/>
      <c r="Q6" s="222"/>
      <c r="R6" s="223"/>
      <c r="S6" s="223"/>
    </row>
    <row r="7" spans="1:20" ht="42" x14ac:dyDescent="0.45">
      <c r="A7" s="198"/>
      <c r="C7" s="8" t="s">
        <v>6</v>
      </c>
      <c r="D7" s="70"/>
      <c r="E7" s="8" t="s">
        <v>75</v>
      </c>
      <c r="F7" s="70"/>
      <c r="G7" s="8" t="s">
        <v>76</v>
      </c>
      <c r="H7" s="70"/>
      <c r="I7" s="8" t="s">
        <v>77</v>
      </c>
      <c r="K7" s="8" t="s">
        <v>6</v>
      </c>
      <c r="L7" s="70"/>
      <c r="M7" s="8" t="s">
        <v>75</v>
      </c>
      <c r="N7" s="70"/>
      <c r="O7" s="8" t="s">
        <v>76</v>
      </c>
      <c r="P7" s="70"/>
      <c r="Q7" s="8" t="s">
        <v>77</v>
      </c>
      <c r="R7" s="223"/>
      <c r="S7" s="223"/>
    </row>
    <row r="8" spans="1:20" ht="21" x14ac:dyDescent="0.55000000000000004">
      <c r="A8" s="116"/>
      <c r="C8" s="118"/>
      <c r="D8" s="14"/>
      <c r="E8" s="55" t="s">
        <v>122</v>
      </c>
      <c r="F8" s="14"/>
      <c r="G8" s="55" t="s">
        <v>122</v>
      </c>
      <c r="H8" s="14"/>
      <c r="I8" s="55" t="s">
        <v>122</v>
      </c>
      <c r="K8" s="118"/>
      <c r="L8" s="14"/>
      <c r="M8" s="55" t="s">
        <v>122</v>
      </c>
      <c r="N8" s="14"/>
      <c r="O8" s="55" t="s">
        <v>122</v>
      </c>
      <c r="P8" s="14"/>
      <c r="Q8" s="55" t="s">
        <v>122</v>
      </c>
      <c r="R8" s="138"/>
      <c r="S8" s="138"/>
    </row>
    <row r="9" spans="1:20" ht="21" x14ac:dyDescent="0.55000000000000004">
      <c r="A9" s="1" t="s">
        <v>97</v>
      </c>
      <c r="C9" s="33">
        <v>4302000</v>
      </c>
      <c r="D9" s="33"/>
      <c r="E9" s="33">
        <v>4302000000000</v>
      </c>
      <c r="F9" s="33"/>
      <c r="G9" s="11">
        <v>-4299660787500</v>
      </c>
      <c r="H9" s="33"/>
      <c r="I9" s="33">
        <v>2339212500</v>
      </c>
      <c r="J9" s="33"/>
      <c r="K9" s="33">
        <v>4302000</v>
      </c>
      <c r="L9" s="33"/>
      <c r="M9" s="33">
        <v>4302000000000</v>
      </c>
      <c r="N9" s="33"/>
      <c r="O9" s="11">
        <v>-4299660787500</v>
      </c>
      <c r="P9" s="33"/>
      <c r="Q9" s="33">
        <v>2339212500</v>
      </c>
      <c r="R9" s="165"/>
      <c r="S9" s="165"/>
      <c r="T9" s="11"/>
    </row>
    <row r="10" spans="1:20" ht="21" x14ac:dyDescent="0.55000000000000004">
      <c r="A10" s="1" t="s">
        <v>96</v>
      </c>
      <c r="C10" s="33">
        <v>1983800</v>
      </c>
      <c r="D10" s="33"/>
      <c r="E10" s="33">
        <v>1983800000000</v>
      </c>
      <c r="F10" s="33"/>
      <c r="G10" s="11">
        <v>-1982721308750</v>
      </c>
      <c r="H10" s="33"/>
      <c r="I10" s="33">
        <v>1078691250</v>
      </c>
      <c r="J10" s="33"/>
      <c r="K10" s="33">
        <v>1983800</v>
      </c>
      <c r="L10" s="33"/>
      <c r="M10" s="33">
        <v>1983800000000</v>
      </c>
      <c r="N10" s="33"/>
      <c r="O10" s="11">
        <v>-1982721308750</v>
      </c>
      <c r="P10" s="33"/>
      <c r="Q10" s="33">
        <v>1078691250</v>
      </c>
      <c r="R10" s="165"/>
      <c r="S10" s="165"/>
    </row>
    <row r="11" spans="1:20" ht="24.75" customHeight="1" x14ac:dyDescent="0.55000000000000004">
      <c r="A11" s="1" t="s">
        <v>98</v>
      </c>
      <c r="C11" s="33">
        <v>646000</v>
      </c>
      <c r="D11" s="33"/>
      <c r="E11" s="33">
        <v>646000000000</v>
      </c>
      <c r="F11" s="33"/>
      <c r="G11" s="11">
        <v>-645648737500</v>
      </c>
      <c r="H11" s="33"/>
      <c r="I11" s="33">
        <v>351262500</v>
      </c>
      <c r="J11" s="33"/>
      <c r="K11" s="33">
        <v>646000</v>
      </c>
      <c r="L11" s="33"/>
      <c r="M11" s="33">
        <v>646000000000</v>
      </c>
      <c r="N11" s="33"/>
      <c r="O11" s="11">
        <v>-645648737500</v>
      </c>
      <c r="P11" s="33"/>
      <c r="Q11" s="33">
        <v>351262500</v>
      </c>
      <c r="R11" s="171"/>
      <c r="S11" s="165"/>
    </row>
    <row r="12" spans="1:20" ht="21" x14ac:dyDescent="0.45">
      <c r="A12" s="119" t="s">
        <v>145</v>
      </c>
      <c r="E12" s="36">
        <f>SUM(E9:E11)</f>
        <v>6931800000000</v>
      </c>
      <c r="G12" s="36">
        <f>SUM(G9:G11)</f>
        <v>-6928030833750</v>
      </c>
      <c r="I12" s="36">
        <f>SUM(I9:I11)</f>
        <v>3769166250</v>
      </c>
      <c r="M12" s="36">
        <f>SUM(M9:M11)</f>
        <v>6931800000000</v>
      </c>
      <c r="O12" s="36">
        <f>SUM(O9:O11)</f>
        <v>-6928030833750</v>
      </c>
      <c r="Q12" s="36">
        <f>SUM(Q9:Q11)</f>
        <v>3769166250</v>
      </c>
    </row>
    <row r="14" spans="1:20" x14ac:dyDescent="0.45">
      <c r="A14" s="17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20" x14ac:dyDescent="0.45">
      <c r="A15" s="17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</row>
    <row r="16" spans="1:20" x14ac:dyDescent="0.45">
      <c r="A16" s="17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x14ac:dyDescent="0.45">
      <c r="A17" s="17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1:17" x14ac:dyDescent="0.45">
      <c r="A18" s="17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x14ac:dyDescent="0.45">
      <c r="A19" s="17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x14ac:dyDescent="0.45">
      <c r="A20" s="17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x14ac:dyDescent="0.45">
      <c r="A21" s="17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spans="1:17" x14ac:dyDescent="0.45">
      <c r="A22" s="17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spans="1:17" x14ac:dyDescent="0.45">
      <c r="A23" s="17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</sheetData>
  <sortState xmlns:xlrd2="http://schemas.microsoft.com/office/spreadsheetml/2017/richdata2" ref="A9:Q11">
    <sortCondition descending="1" ref="Q9:Q11"/>
  </sortState>
  <mergeCells count="8">
    <mergeCell ref="R5:S7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59999389629810485"/>
    <pageSetUpPr fitToPage="1"/>
  </sheetPr>
  <dimension ref="A1:S44"/>
  <sheetViews>
    <sheetView rightToLeft="1" tabSelected="1" view="pageBreakPreview" zoomScale="85" zoomScaleNormal="100" zoomScaleSheetLayoutView="85" workbookViewId="0">
      <selection activeCell="M40" sqref="M40:O40"/>
    </sheetView>
  </sheetViews>
  <sheetFormatPr defaultRowHeight="19.5" customHeight="1" x14ac:dyDescent="0.45"/>
  <cols>
    <col min="1" max="1" width="33.28515625" style="18" customWidth="1"/>
    <col min="2" max="2" width="0.85546875" style="18" customWidth="1"/>
    <col min="3" max="3" width="12.42578125" style="11" bestFit="1" customWidth="1"/>
    <col min="4" max="4" width="0.85546875" style="11" customWidth="1"/>
    <col min="5" max="5" width="20.5703125" style="11" bestFit="1" customWidth="1"/>
    <col min="6" max="6" width="0.5703125" style="11" customWidth="1"/>
    <col min="7" max="7" width="21.7109375" style="11" bestFit="1" customWidth="1"/>
    <col min="8" max="8" width="0.85546875" style="11" customWidth="1"/>
    <col min="9" max="9" width="26.28515625" style="11" bestFit="1" customWidth="1"/>
    <col min="10" max="10" width="1.42578125" style="11" customWidth="1"/>
    <col min="11" max="11" width="12.42578125" style="11" bestFit="1" customWidth="1"/>
    <col min="12" max="12" width="0.85546875" style="11" customWidth="1"/>
    <col min="13" max="13" width="20.85546875" style="11" customWidth="1"/>
    <col min="14" max="14" width="0.85546875" style="11" customWidth="1"/>
    <col min="15" max="15" width="22.28515625" style="11" bestFit="1" customWidth="1"/>
    <col min="16" max="16" width="0.85546875" style="11" customWidth="1"/>
    <col min="17" max="17" width="22.28515625" style="11" customWidth="1"/>
    <col min="18" max="18" width="0.85546875" style="18" customWidth="1"/>
    <col min="19" max="19" width="17.85546875" style="18" bestFit="1" customWidth="1"/>
    <col min="20" max="22" width="9.140625" style="18"/>
    <col min="23" max="23" width="17.5703125" style="18" bestFit="1" customWidth="1"/>
    <col min="24" max="16384" width="9.140625" style="18"/>
  </cols>
  <sheetData>
    <row r="1" spans="1:17" ht="19.5" customHeight="1" x14ac:dyDescent="0.4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17" ht="19.5" customHeight="1" x14ac:dyDescent="0.45">
      <c r="A2" s="201" t="s">
        <v>43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17" ht="19.5" customHeight="1" x14ac:dyDescent="0.45">
      <c r="A3" s="201" t="s">
        <v>188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</row>
    <row r="4" spans="1:17" ht="12.75" customHeight="1" x14ac:dyDescent="0.45"/>
    <row r="5" spans="1:17" ht="19.5" customHeight="1" x14ac:dyDescent="0.45">
      <c r="A5" s="221" t="s">
        <v>78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</row>
    <row r="6" spans="1:17" ht="19.5" customHeight="1" x14ac:dyDescent="0.45">
      <c r="A6" s="222" t="s">
        <v>44</v>
      </c>
      <c r="C6" s="198" t="s">
        <v>53</v>
      </c>
      <c r="D6" s="198"/>
      <c r="E6" s="198"/>
      <c r="F6" s="198"/>
      <c r="G6" s="198"/>
      <c r="H6" s="198"/>
      <c r="I6" s="198"/>
      <c r="K6" s="198" t="s">
        <v>190</v>
      </c>
      <c r="L6" s="198"/>
      <c r="M6" s="198"/>
      <c r="N6" s="198"/>
      <c r="O6" s="198"/>
      <c r="P6" s="198"/>
      <c r="Q6" s="198"/>
    </row>
    <row r="7" spans="1:17" ht="33.75" customHeight="1" x14ac:dyDescent="0.45">
      <c r="A7" s="222"/>
      <c r="C7" s="8" t="s">
        <v>6</v>
      </c>
      <c r="D7" s="70"/>
      <c r="E7" s="8" t="s">
        <v>8</v>
      </c>
      <c r="F7" s="70"/>
      <c r="G7" s="8" t="s">
        <v>76</v>
      </c>
      <c r="H7" s="70"/>
      <c r="I7" s="8" t="s">
        <v>79</v>
      </c>
      <c r="K7" s="8" t="s">
        <v>6</v>
      </c>
      <c r="L7" s="70"/>
      <c r="M7" s="8" t="s">
        <v>8</v>
      </c>
      <c r="N7" s="70"/>
      <c r="O7" s="8" t="s">
        <v>76</v>
      </c>
      <c r="P7" s="70"/>
      <c r="Q7" s="8" t="s">
        <v>79</v>
      </c>
    </row>
    <row r="8" spans="1:17" ht="21" x14ac:dyDescent="0.45">
      <c r="A8" s="116"/>
      <c r="C8" s="118"/>
      <c r="D8" s="14"/>
      <c r="E8" s="55" t="s">
        <v>122</v>
      </c>
      <c r="F8" s="14"/>
      <c r="G8" s="55" t="s">
        <v>122</v>
      </c>
      <c r="H8" s="14"/>
      <c r="I8" s="55" t="s">
        <v>122</v>
      </c>
      <c r="K8" s="118"/>
      <c r="L8" s="14"/>
      <c r="M8" s="55" t="s">
        <v>122</v>
      </c>
      <c r="N8" s="14"/>
      <c r="O8" s="55" t="s">
        <v>122</v>
      </c>
      <c r="P8" s="14"/>
      <c r="Q8" s="55" t="s">
        <v>122</v>
      </c>
    </row>
    <row r="9" spans="1:17" ht="19.5" customHeight="1" x14ac:dyDescent="0.45">
      <c r="A9" s="17" t="s">
        <v>17</v>
      </c>
      <c r="C9" s="11">
        <v>1335006</v>
      </c>
      <c r="E9" s="11">
        <v>737890927419</v>
      </c>
      <c r="G9" s="11">
        <v>-738611504517</v>
      </c>
      <c r="I9" s="11">
        <v>-720577097</v>
      </c>
      <c r="K9" s="11">
        <v>1335006</v>
      </c>
      <c r="M9" s="11">
        <v>737890927419</v>
      </c>
      <c r="O9" s="11">
        <v>-738611504517</v>
      </c>
      <c r="Q9" s="11">
        <v>-720577097</v>
      </c>
    </row>
    <row r="10" spans="1:17" ht="19.5" customHeight="1" x14ac:dyDescent="0.45">
      <c r="A10" s="17" t="s">
        <v>191</v>
      </c>
      <c r="C10" s="11">
        <v>967000</v>
      </c>
      <c r="E10" s="11">
        <v>250793495205</v>
      </c>
      <c r="G10" s="11">
        <v>-249912269811</v>
      </c>
      <c r="I10" s="11">
        <v>881225394</v>
      </c>
      <c r="K10" s="11">
        <v>967000</v>
      </c>
      <c r="M10" s="11">
        <v>250793495205</v>
      </c>
      <c r="O10" s="11">
        <v>-249912269811</v>
      </c>
      <c r="Q10" s="11">
        <v>881225394</v>
      </c>
    </row>
    <row r="11" spans="1:17" ht="19.5" customHeight="1" x14ac:dyDescent="0.45">
      <c r="A11" s="1" t="s">
        <v>108</v>
      </c>
      <c r="C11" s="11">
        <v>6050000</v>
      </c>
      <c r="E11" s="11">
        <v>147159752300</v>
      </c>
      <c r="G11" s="11">
        <v>-150902125000</v>
      </c>
      <c r="I11" s="11">
        <v>-3742372699</v>
      </c>
      <c r="K11" s="11">
        <v>6050000</v>
      </c>
      <c r="M11" s="11">
        <v>147159752300</v>
      </c>
      <c r="O11" s="11">
        <v>-150902125000</v>
      </c>
      <c r="Q11" s="11">
        <v>-3742372699</v>
      </c>
    </row>
    <row r="12" spans="1:17" ht="19.5" customHeight="1" x14ac:dyDescent="0.45">
      <c r="A12" s="17" t="s">
        <v>115</v>
      </c>
      <c r="C12" s="11">
        <v>316424776</v>
      </c>
      <c r="E12" s="11">
        <v>1862522315640</v>
      </c>
      <c r="G12" s="11">
        <v>-1823902921705</v>
      </c>
      <c r="I12" s="11">
        <v>38619393935</v>
      </c>
      <c r="K12" s="11">
        <v>316424776</v>
      </c>
      <c r="M12" s="11">
        <v>1862522315640</v>
      </c>
      <c r="O12" s="11">
        <v>-1823902921705</v>
      </c>
      <c r="Q12" s="11">
        <v>38619393935</v>
      </c>
    </row>
    <row r="13" spans="1:17" ht="19.5" customHeight="1" x14ac:dyDescent="0.45">
      <c r="A13" s="17" t="s">
        <v>174</v>
      </c>
      <c r="C13" s="11">
        <v>2983000</v>
      </c>
      <c r="E13" s="11">
        <v>425461233120</v>
      </c>
      <c r="G13" s="11">
        <v>-456095633672</v>
      </c>
      <c r="I13" s="11">
        <v>-30634400551</v>
      </c>
      <c r="K13" s="11">
        <v>2983000</v>
      </c>
      <c r="M13" s="11">
        <v>425461233120</v>
      </c>
      <c r="O13" s="11">
        <v>-456095633672</v>
      </c>
      <c r="Q13" s="11">
        <v>-30634400551</v>
      </c>
    </row>
    <row r="14" spans="1:17" ht="19.5" customHeight="1" x14ac:dyDescent="0.45">
      <c r="A14" s="1" t="s">
        <v>104</v>
      </c>
      <c r="C14" s="11">
        <v>4710000</v>
      </c>
      <c r="E14" s="11">
        <v>99340390380</v>
      </c>
      <c r="G14" s="11">
        <v>-101610088041</v>
      </c>
      <c r="I14" s="11">
        <v>-2269697660</v>
      </c>
      <c r="K14" s="11">
        <v>4710000</v>
      </c>
      <c r="M14" s="11">
        <v>99340390380</v>
      </c>
      <c r="O14" s="11">
        <v>-101610088041</v>
      </c>
      <c r="Q14" s="11">
        <v>-2269697660</v>
      </c>
    </row>
    <row r="15" spans="1:17" ht="19.5" customHeight="1" x14ac:dyDescent="0.45">
      <c r="A15" s="17" t="s">
        <v>109</v>
      </c>
      <c r="C15" s="11">
        <v>3541990</v>
      </c>
      <c r="E15" s="11">
        <v>64100385849</v>
      </c>
      <c r="G15" s="11">
        <v>-65552795496</v>
      </c>
      <c r="I15" s="11">
        <v>-1452409646</v>
      </c>
      <c r="K15" s="11">
        <v>3541990</v>
      </c>
      <c r="M15" s="11">
        <v>64100385849</v>
      </c>
      <c r="O15" s="11">
        <v>-65552795496</v>
      </c>
      <c r="Q15" s="11">
        <v>-1452409646</v>
      </c>
    </row>
    <row r="16" spans="1:17" ht="19.5" customHeight="1" x14ac:dyDescent="0.45">
      <c r="A16" s="17" t="s">
        <v>163</v>
      </c>
      <c r="C16" s="11">
        <v>5267000</v>
      </c>
      <c r="E16" s="11">
        <v>532307126005</v>
      </c>
      <c r="G16" s="11">
        <v>-573408815720</v>
      </c>
      <c r="I16" s="11">
        <v>-41101689714</v>
      </c>
      <c r="K16" s="11">
        <v>5267000</v>
      </c>
      <c r="M16" s="11">
        <v>532307126005</v>
      </c>
      <c r="O16" s="11">
        <v>-573408815720</v>
      </c>
      <c r="Q16" s="11">
        <v>-41101689714</v>
      </c>
    </row>
    <row r="17" spans="1:19" ht="19.5" customHeight="1" x14ac:dyDescent="0.45">
      <c r="A17" s="17" t="s">
        <v>18</v>
      </c>
      <c r="C17" s="11">
        <v>29774601</v>
      </c>
      <c r="E17" s="11">
        <v>2126329310734</v>
      </c>
      <c r="G17" s="11">
        <v>-2229493455894</v>
      </c>
      <c r="I17" s="11">
        <v>-103164145159</v>
      </c>
      <c r="K17" s="11">
        <v>29774601</v>
      </c>
      <c r="M17" s="11">
        <v>2126329310734</v>
      </c>
      <c r="O17" s="11">
        <v>-2229493455894</v>
      </c>
      <c r="Q17" s="11">
        <v>-103164145159</v>
      </c>
    </row>
    <row r="18" spans="1:19" ht="19.5" customHeight="1" x14ac:dyDescent="0.45">
      <c r="A18" s="17" t="s">
        <v>166</v>
      </c>
      <c r="C18" s="11">
        <v>15774000</v>
      </c>
      <c r="E18" s="11">
        <v>407111039808</v>
      </c>
      <c r="G18" s="11">
        <v>-415146126120</v>
      </c>
      <c r="I18" s="11">
        <v>-8035086311</v>
      </c>
      <c r="K18" s="11">
        <v>15774000</v>
      </c>
      <c r="M18" s="11">
        <v>407111039808</v>
      </c>
      <c r="O18" s="11">
        <v>-415146126120</v>
      </c>
      <c r="Q18" s="11">
        <v>-8035086311</v>
      </c>
    </row>
    <row r="19" spans="1:19" s="186" customFormat="1" ht="19.5" customHeight="1" x14ac:dyDescent="0.45">
      <c r="A19" s="17" t="s">
        <v>165</v>
      </c>
      <c r="B19" s="188"/>
      <c r="C19" s="11">
        <v>89879</v>
      </c>
      <c r="D19" s="188"/>
      <c r="E19" s="11">
        <v>421417464880</v>
      </c>
      <c r="F19" s="188"/>
      <c r="G19" s="11">
        <v>-451006350712</v>
      </c>
      <c r="H19" s="188"/>
      <c r="I19" s="11">
        <v>-29588885831</v>
      </c>
      <c r="J19" s="188"/>
      <c r="K19" s="11">
        <v>89879</v>
      </c>
      <c r="L19" s="11"/>
      <c r="M19" s="11">
        <v>421417464880</v>
      </c>
      <c r="N19" s="11"/>
      <c r="O19" s="11">
        <v>-451006350712</v>
      </c>
      <c r="P19" s="11"/>
      <c r="Q19" s="11">
        <v>-29588885831</v>
      </c>
      <c r="R19" s="188"/>
      <c r="S19" s="187"/>
    </row>
    <row r="20" spans="1:19" ht="19.5" customHeight="1" x14ac:dyDescent="0.45">
      <c r="A20" s="17" t="s">
        <v>172</v>
      </c>
      <c r="C20" s="11">
        <v>990000</v>
      </c>
      <c r="E20" s="11">
        <v>9285583923</v>
      </c>
      <c r="G20" s="11">
        <v>-9877230000</v>
      </c>
      <c r="I20" s="11">
        <v>-591646076</v>
      </c>
      <c r="K20" s="11">
        <v>990000</v>
      </c>
      <c r="M20" s="11">
        <v>9285583923</v>
      </c>
      <c r="O20" s="11">
        <v>-9877230000</v>
      </c>
      <c r="Q20" s="11">
        <v>-591646076</v>
      </c>
    </row>
    <row r="21" spans="1:19" ht="19.5" customHeight="1" x14ac:dyDescent="0.45">
      <c r="A21" s="17" t="s">
        <v>88</v>
      </c>
      <c r="C21" s="11">
        <v>1499971</v>
      </c>
      <c r="E21" s="11">
        <v>1349239851691</v>
      </c>
      <c r="G21" s="11">
        <v>-1349239851691</v>
      </c>
      <c r="I21" s="11">
        <v>0</v>
      </c>
      <c r="K21" s="11">
        <v>1499971</v>
      </c>
      <c r="M21" s="11">
        <v>1349239851691</v>
      </c>
      <c r="O21" s="11">
        <v>-1349239851691</v>
      </c>
      <c r="Q21" s="11">
        <v>0</v>
      </c>
    </row>
    <row r="22" spans="1:19" ht="19.5" customHeight="1" x14ac:dyDescent="0.45">
      <c r="A22" s="17" t="s">
        <v>29</v>
      </c>
      <c r="C22" s="11">
        <v>500000</v>
      </c>
      <c r="E22" s="11">
        <v>499728125000</v>
      </c>
      <c r="G22" s="11">
        <v>-449755312500</v>
      </c>
      <c r="I22" s="11">
        <v>49972812500</v>
      </c>
      <c r="K22" s="11">
        <v>500000</v>
      </c>
      <c r="M22" s="11">
        <v>499728125000</v>
      </c>
      <c r="O22" s="11">
        <v>-449755312500</v>
      </c>
      <c r="Q22" s="11">
        <v>49972812500</v>
      </c>
    </row>
    <row r="23" spans="1:19" ht="19.5" customHeight="1" x14ac:dyDescent="0.45">
      <c r="A23" s="17" t="s">
        <v>26</v>
      </c>
      <c r="C23" s="11">
        <v>526865</v>
      </c>
      <c r="E23" s="11">
        <v>487085128369</v>
      </c>
      <c r="G23" s="11">
        <v>-493450409484</v>
      </c>
      <c r="I23" s="11">
        <v>-6365281114</v>
      </c>
      <c r="K23" s="11">
        <v>526865</v>
      </c>
      <c r="M23" s="11">
        <v>487085128369</v>
      </c>
      <c r="O23" s="11">
        <v>-493450409484</v>
      </c>
      <c r="Q23" s="11">
        <v>-6365281114</v>
      </c>
    </row>
    <row r="24" spans="1:19" ht="19.5" customHeight="1" x14ac:dyDescent="0.45">
      <c r="A24" s="17" t="s">
        <v>85</v>
      </c>
      <c r="C24" s="11">
        <v>1500000</v>
      </c>
      <c r="E24" s="11">
        <v>1349265937500</v>
      </c>
      <c r="G24" s="11">
        <v>-1349265937500</v>
      </c>
      <c r="I24" s="11">
        <v>0</v>
      </c>
      <c r="K24" s="11">
        <v>1500000</v>
      </c>
      <c r="M24" s="11">
        <v>1349265937500</v>
      </c>
      <c r="O24" s="11">
        <v>-1349265937500</v>
      </c>
      <c r="Q24" s="11">
        <v>0</v>
      </c>
    </row>
    <row r="25" spans="1:19" ht="19.5" customHeight="1" x14ac:dyDescent="0.45">
      <c r="A25" s="17" t="s">
        <v>89</v>
      </c>
      <c r="C25" s="11">
        <v>3528000</v>
      </c>
      <c r="E25" s="11">
        <v>3266914648725</v>
      </c>
      <c r="G25" s="11">
        <v>-3490820833500</v>
      </c>
      <c r="I25" s="11">
        <v>-223906184774</v>
      </c>
      <c r="K25" s="11">
        <v>3528000</v>
      </c>
      <c r="M25" s="11">
        <v>3266914648725</v>
      </c>
      <c r="O25" s="11">
        <v>-3490820833500</v>
      </c>
      <c r="Q25" s="11">
        <v>-223906184774</v>
      </c>
    </row>
    <row r="26" spans="1:19" ht="19.5" customHeight="1" x14ac:dyDescent="0.45">
      <c r="A26" s="17" t="s">
        <v>105</v>
      </c>
      <c r="C26" s="11">
        <v>2650000</v>
      </c>
      <c r="E26" s="11">
        <v>1970837823910</v>
      </c>
      <c r="G26" s="11">
        <v>-1970837823910</v>
      </c>
      <c r="I26" s="11">
        <v>0</v>
      </c>
      <c r="K26" s="11">
        <v>2650000</v>
      </c>
      <c r="M26" s="11">
        <v>1970837823910</v>
      </c>
      <c r="O26" s="11">
        <v>-1970837823910</v>
      </c>
      <c r="Q26" s="11">
        <v>0</v>
      </c>
    </row>
    <row r="27" spans="1:19" ht="19.5" customHeight="1" x14ac:dyDescent="0.45">
      <c r="A27" s="17" t="s">
        <v>111</v>
      </c>
      <c r="C27" s="11">
        <v>2700000</v>
      </c>
      <c r="E27" s="11">
        <v>2335012646118</v>
      </c>
      <c r="G27" s="11">
        <v>-2496141984375</v>
      </c>
      <c r="I27" s="11">
        <v>-161129338256</v>
      </c>
      <c r="K27" s="11">
        <v>2700000</v>
      </c>
      <c r="M27" s="11">
        <v>2335012646118</v>
      </c>
      <c r="O27" s="11">
        <v>-2496141984375</v>
      </c>
      <c r="Q27" s="11">
        <v>-161129338256</v>
      </c>
    </row>
    <row r="28" spans="1:19" ht="19.5" customHeight="1" x14ac:dyDescent="0.45">
      <c r="A28" s="17" t="s">
        <v>110</v>
      </c>
      <c r="C28" s="11">
        <v>500000</v>
      </c>
      <c r="E28" s="11">
        <v>449755312500</v>
      </c>
      <c r="G28" s="11">
        <v>-449755312500</v>
      </c>
      <c r="I28" s="11">
        <v>0</v>
      </c>
      <c r="K28" s="11">
        <v>500000</v>
      </c>
      <c r="M28" s="11">
        <v>449755312500</v>
      </c>
      <c r="O28" s="11">
        <v>-449755312500</v>
      </c>
      <c r="Q28" s="11">
        <v>0</v>
      </c>
    </row>
    <row r="29" spans="1:19" ht="19.5" customHeight="1" x14ac:dyDescent="0.45">
      <c r="A29" s="17" t="s">
        <v>116</v>
      </c>
      <c r="C29" s="11">
        <v>2000000</v>
      </c>
      <c r="E29" s="11">
        <v>1998912500000</v>
      </c>
      <c r="G29" s="11">
        <v>-1799021250000</v>
      </c>
      <c r="I29" s="11">
        <v>199891250000</v>
      </c>
      <c r="K29" s="11">
        <v>2000000</v>
      </c>
      <c r="M29" s="11">
        <v>1998912500000</v>
      </c>
      <c r="O29" s="11">
        <v>-1799021250000</v>
      </c>
      <c r="Q29" s="11">
        <v>199891250000</v>
      </c>
    </row>
    <row r="30" spans="1:19" ht="19.5" customHeight="1" x14ac:dyDescent="0.45">
      <c r="A30" s="17" t="s">
        <v>149</v>
      </c>
      <c r="C30" s="11">
        <v>3200000</v>
      </c>
      <c r="E30" s="11">
        <v>2713251003119</v>
      </c>
      <c r="G30" s="11">
        <v>-2728115780000</v>
      </c>
      <c r="I30" s="11">
        <v>-14864776880</v>
      </c>
      <c r="K30" s="11">
        <v>3200000</v>
      </c>
      <c r="M30" s="11">
        <v>2713251003119</v>
      </c>
      <c r="O30" s="11">
        <v>-2728115780000</v>
      </c>
      <c r="Q30" s="11">
        <v>-14864776880</v>
      </c>
    </row>
    <row r="31" spans="1:19" ht="19.5" customHeight="1" x14ac:dyDescent="0.45">
      <c r="A31" s="17" t="s">
        <v>158</v>
      </c>
      <c r="C31" s="11">
        <v>4744704</v>
      </c>
      <c r="E31" s="11">
        <v>4212149023573</v>
      </c>
      <c r="G31" s="11">
        <v>-4039530965403</v>
      </c>
      <c r="I31" s="11">
        <v>172618058170</v>
      </c>
      <c r="K31" s="11">
        <v>4744704</v>
      </c>
      <c r="M31" s="11">
        <v>4212149023573</v>
      </c>
      <c r="O31" s="11">
        <v>-4039530965403</v>
      </c>
      <c r="Q31" s="11">
        <v>172618058170</v>
      </c>
    </row>
    <row r="32" spans="1:19" ht="19.5" customHeight="1" x14ac:dyDescent="0.45">
      <c r="A32" s="17" t="s">
        <v>157</v>
      </c>
      <c r="C32" s="11">
        <v>3253232</v>
      </c>
      <c r="E32" s="11">
        <v>2946559610734</v>
      </c>
      <c r="G32" s="11">
        <v>-2564887367848</v>
      </c>
      <c r="I32" s="11">
        <v>381672242886</v>
      </c>
      <c r="K32" s="11">
        <v>3253232</v>
      </c>
      <c r="M32" s="11">
        <v>2946559610734</v>
      </c>
      <c r="O32" s="11">
        <v>-2564887367848</v>
      </c>
      <c r="Q32" s="11">
        <v>381672242886</v>
      </c>
    </row>
    <row r="33" spans="1:19" ht="19.5" customHeight="1" x14ac:dyDescent="0.45">
      <c r="A33" s="17" t="s">
        <v>178</v>
      </c>
      <c r="C33" s="11">
        <v>2503046</v>
      </c>
      <c r="E33" s="11">
        <v>1892559702439</v>
      </c>
      <c r="G33" s="11">
        <v>-1937304839790</v>
      </c>
      <c r="I33" s="11">
        <v>-44745137350</v>
      </c>
      <c r="K33" s="11">
        <v>2503046</v>
      </c>
      <c r="M33" s="11">
        <v>1892559702439</v>
      </c>
      <c r="O33" s="11">
        <v>-1937304839790</v>
      </c>
      <c r="Q33" s="11">
        <v>-44745137350</v>
      </c>
    </row>
    <row r="34" spans="1:19" ht="19.5" customHeight="1" x14ac:dyDescent="0.45">
      <c r="A34" s="17" t="s">
        <v>177</v>
      </c>
      <c r="C34" s="11">
        <v>4197560</v>
      </c>
      <c r="E34" s="11">
        <v>9308840731240</v>
      </c>
      <c r="G34" s="11">
        <v>-9080185038611</v>
      </c>
      <c r="I34" s="11">
        <v>228655692629</v>
      </c>
      <c r="K34" s="11">
        <v>4197560</v>
      </c>
      <c r="M34" s="11">
        <v>9308840731240</v>
      </c>
      <c r="O34" s="11">
        <v>-9080185038611</v>
      </c>
      <c r="Q34" s="11">
        <v>228655692629</v>
      </c>
    </row>
    <row r="35" spans="1:19" ht="19.5" customHeight="1" x14ac:dyDescent="0.45">
      <c r="A35" s="17" t="s">
        <v>175</v>
      </c>
      <c r="C35" s="11">
        <v>5000000</v>
      </c>
      <c r="E35" s="11">
        <v>4619761637968</v>
      </c>
      <c r="G35" s="11">
        <v>-4997281250000</v>
      </c>
      <c r="I35" s="11">
        <v>-377519612031</v>
      </c>
      <c r="K35" s="11">
        <v>5000000</v>
      </c>
      <c r="M35" s="11">
        <v>4619761637968</v>
      </c>
      <c r="O35" s="11">
        <v>-4997281250000</v>
      </c>
      <c r="Q35" s="11">
        <v>-377519612031</v>
      </c>
    </row>
    <row r="36" spans="1:19" ht="19.5" customHeight="1" x14ac:dyDescent="0.45">
      <c r="A36" s="17" t="s">
        <v>176</v>
      </c>
      <c r="C36" s="11">
        <v>5000000</v>
      </c>
      <c r="E36" s="11">
        <v>4878066108500</v>
      </c>
      <c r="G36" s="11">
        <v>-4497553125000</v>
      </c>
      <c r="I36" s="11">
        <v>380512983500</v>
      </c>
      <c r="K36" s="11">
        <v>5000000</v>
      </c>
      <c r="M36" s="11">
        <v>4878066108500</v>
      </c>
      <c r="O36" s="11">
        <v>-4497553125000</v>
      </c>
      <c r="Q36" s="11">
        <v>380512983500</v>
      </c>
    </row>
    <row r="37" spans="1:19" ht="19.5" customHeight="1" x14ac:dyDescent="0.45">
      <c r="A37" s="17" t="s">
        <v>194</v>
      </c>
      <c r="C37" s="11">
        <v>6385595</v>
      </c>
      <c r="E37" s="11">
        <v>5233340722829</v>
      </c>
      <c r="G37" s="11">
        <v>-5659999840150</v>
      </c>
      <c r="I37" s="11">
        <v>-426659117320</v>
      </c>
      <c r="K37" s="11">
        <v>6385595</v>
      </c>
      <c r="M37" s="11">
        <v>5233340722829</v>
      </c>
      <c r="O37" s="11">
        <v>-5659999840150</v>
      </c>
      <c r="Q37" s="11">
        <v>-426659117320</v>
      </c>
      <c r="S37" s="11"/>
    </row>
    <row r="38" spans="1:19" ht="19.5" customHeight="1" x14ac:dyDescent="0.45">
      <c r="A38" s="17" t="s">
        <v>193</v>
      </c>
      <c r="C38" s="11">
        <v>4000000</v>
      </c>
      <c r="E38" s="11">
        <v>3997825000000</v>
      </c>
      <c r="G38" s="11">
        <v>-4000000000000</v>
      </c>
      <c r="I38" s="11">
        <v>-2174999999</v>
      </c>
      <c r="K38" s="11">
        <v>4000000</v>
      </c>
      <c r="M38" s="11">
        <v>3997825000000</v>
      </c>
      <c r="O38" s="11">
        <v>-4000000000000</v>
      </c>
      <c r="Q38" s="11">
        <v>-2174999999</v>
      </c>
    </row>
    <row r="39" spans="1:19" ht="19.5" customHeight="1" x14ac:dyDescent="0.45">
      <c r="A39" s="1" t="s">
        <v>192</v>
      </c>
      <c r="C39" s="11">
        <v>1926340</v>
      </c>
      <c r="E39" s="11">
        <v>5005397608083</v>
      </c>
      <c r="G39" s="11">
        <v>-4999988840600</v>
      </c>
      <c r="I39" s="11">
        <v>5408767483</v>
      </c>
      <c r="K39" s="11">
        <v>1926340</v>
      </c>
      <c r="M39" s="11">
        <v>5005397608083</v>
      </c>
      <c r="O39" s="11">
        <v>-4999988840600</v>
      </c>
      <c r="Q39" s="11">
        <v>5408767483</v>
      </c>
    </row>
    <row r="40" spans="1:19" ht="19.5" customHeight="1" x14ac:dyDescent="0.45">
      <c r="A40" s="98" t="s">
        <v>145</v>
      </c>
      <c r="E40" s="36">
        <f>SUM(E9:E39)</f>
        <v>65598222147561</v>
      </c>
      <c r="G40" s="36">
        <f>SUM(G9:G39)</f>
        <v>-65618655079550</v>
      </c>
      <c r="I40" s="36">
        <f>SUM(I9:I39)</f>
        <v>-20432931971</v>
      </c>
      <c r="M40" s="36">
        <f>SUM(M9:M39)</f>
        <v>65598222147561</v>
      </c>
      <c r="O40" s="36">
        <f>SUM(O9:O39)</f>
        <v>-65618655079550</v>
      </c>
      <c r="Q40" s="36">
        <f>SUM(Q9:Q39)</f>
        <v>-20432931971</v>
      </c>
    </row>
    <row r="42" spans="1:19" ht="19.5" customHeight="1" x14ac:dyDescent="0.45">
      <c r="I42" s="18"/>
    </row>
    <row r="44" spans="1:19" ht="19.5" customHeight="1" x14ac:dyDescent="0.45">
      <c r="E44" s="18"/>
    </row>
  </sheetData>
  <sortState xmlns:xlrd2="http://schemas.microsoft.com/office/spreadsheetml/2017/richdata2" ref="A9:Q39">
    <sortCondition descending="1" ref="Q9:Q39"/>
  </sortState>
  <mergeCells count="7">
    <mergeCell ref="A1:Q1"/>
    <mergeCell ref="A2:Q2"/>
    <mergeCell ref="A3:Q3"/>
    <mergeCell ref="A5:Q5"/>
    <mergeCell ref="A6:A7"/>
    <mergeCell ref="C6:I6"/>
    <mergeCell ref="K6:Q6"/>
  </mergeCells>
  <phoneticPr fontId="11" type="noConversion"/>
  <pageMargins left="0.39" right="0.39" top="0.39" bottom="0.39" header="0" footer="0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AA13"/>
  <sheetViews>
    <sheetView rightToLeft="1" view="pageBreakPreview" zoomScale="93" zoomScaleNormal="100" zoomScaleSheetLayoutView="93" workbookViewId="0">
      <selection activeCell="W11" sqref="W11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9" style="6" bestFit="1" customWidth="1"/>
    <col min="6" max="6" width="0.85546875" style="6" customWidth="1"/>
    <col min="7" max="7" width="19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2.8554687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6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8.7109375" style="6" bestFit="1" customWidth="1"/>
    <col min="22" max="22" width="0.85546875" style="6" customWidth="1"/>
    <col min="23" max="23" width="21.7109375" style="6" customWidth="1"/>
    <col min="24" max="24" width="0.85546875" style="6" customWidth="1"/>
    <col min="25" max="25" width="11.42578125" style="92" customWidth="1"/>
    <col min="26" max="26" width="2.140625" style="5" customWidth="1"/>
    <col min="27" max="27" width="20.140625" style="5" bestFit="1" customWidth="1"/>
    <col min="28" max="16384" width="9.140625" style="5"/>
  </cols>
  <sheetData>
    <row r="1" spans="1:27" ht="21" x14ac:dyDescent="0.4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AA1" s="5">
        <v>156000320214473</v>
      </c>
    </row>
    <row r="2" spans="1:27" ht="21" x14ac:dyDescent="0.45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</row>
    <row r="3" spans="1:27" ht="21" x14ac:dyDescent="0.45">
      <c r="A3" s="201" t="s">
        <v>188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</row>
    <row r="4" spans="1:27" ht="21" x14ac:dyDescent="0.45">
      <c r="A4" s="40" t="s">
        <v>135</v>
      </c>
      <c r="B4" s="4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89"/>
    </row>
    <row r="5" spans="1:27" ht="21" x14ac:dyDescent="0.45">
      <c r="A5" s="40" t="s">
        <v>136</v>
      </c>
      <c r="B5" s="47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89"/>
    </row>
    <row r="6" spans="1:27" ht="21" x14ac:dyDescent="0.45">
      <c r="B6" s="47"/>
      <c r="C6" s="198" t="s">
        <v>173</v>
      </c>
      <c r="D6" s="198"/>
      <c r="E6" s="198"/>
      <c r="F6" s="198"/>
      <c r="G6" s="198"/>
      <c r="I6" s="198" t="s">
        <v>2</v>
      </c>
      <c r="J6" s="198"/>
      <c r="K6" s="198"/>
      <c r="L6" s="198"/>
      <c r="M6" s="198"/>
      <c r="N6" s="198"/>
      <c r="O6" s="198"/>
      <c r="Q6" s="198" t="s">
        <v>189</v>
      </c>
      <c r="R6" s="198"/>
      <c r="S6" s="198"/>
      <c r="T6" s="198"/>
      <c r="U6" s="198"/>
      <c r="V6" s="198"/>
      <c r="W6" s="198"/>
      <c r="X6" s="198"/>
      <c r="Y6" s="198"/>
    </row>
    <row r="7" spans="1:27" ht="21" customHeight="1" x14ac:dyDescent="0.45">
      <c r="A7" s="197" t="s">
        <v>5</v>
      </c>
      <c r="B7" s="47"/>
      <c r="C7" s="199" t="s">
        <v>6</v>
      </c>
      <c r="D7" s="22"/>
      <c r="E7" s="199" t="s">
        <v>7</v>
      </c>
      <c r="F7" s="22"/>
      <c r="G7" s="199" t="s">
        <v>8</v>
      </c>
      <c r="I7" s="202" t="s">
        <v>3</v>
      </c>
      <c r="J7" s="202"/>
      <c r="K7" s="202"/>
      <c r="L7" s="22"/>
      <c r="M7" s="202" t="s">
        <v>4</v>
      </c>
      <c r="N7" s="202"/>
      <c r="O7" s="202"/>
      <c r="Q7" s="199" t="s">
        <v>6</v>
      </c>
      <c r="R7" s="22"/>
      <c r="S7" s="203" t="s">
        <v>10</v>
      </c>
      <c r="T7" s="22"/>
      <c r="U7" s="199" t="s">
        <v>7</v>
      </c>
      <c r="V7" s="22"/>
      <c r="W7" s="199" t="s">
        <v>8</v>
      </c>
      <c r="X7" s="22"/>
      <c r="Y7" s="205" t="s">
        <v>121</v>
      </c>
    </row>
    <row r="8" spans="1:27" ht="21" x14ac:dyDescent="0.45">
      <c r="A8" s="198"/>
      <c r="B8" s="47"/>
      <c r="C8" s="200"/>
      <c r="E8" s="200"/>
      <c r="G8" s="200"/>
      <c r="I8" s="50" t="s">
        <v>6</v>
      </c>
      <c r="J8" s="22"/>
      <c r="K8" s="50" t="s">
        <v>7</v>
      </c>
      <c r="M8" s="50" t="s">
        <v>6</v>
      </c>
      <c r="N8" s="22"/>
      <c r="O8" s="50" t="s">
        <v>9</v>
      </c>
      <c r="Q8" s="200"/>
      <c r="S8" s="204"/>
      <c r="U8" s="200"/>
      <c r="W8" s="200"/>
      <c r="Y8" s="206"/>
    </row>
    <row r="9" spans="1:27" ht="21.75" customHeight="1" x14ac:dyDescent="0.45">
      <c r="A9" s="20"/>
      <c r="B9" s="47"/>
      <c r="C9" s="51"/>
      <c r="E9" s="49" t="s">
        <v>122</v>
      </c>
      <c r="G9" s="49" t="s">
        <v>122</v>
      </c>
      <c r="I9" s="51"/>
      <c r="J9" s="23"/>
      <c r="K9" s="49" t="s">
        <v>122</v>
      </c>
      <c r="M9" s="51"/>
      <c r="N9" s="23"/>
      <c r="O9" s="49" t="s">
        <v>122</v>
      </c>
      <c r="Q9" s="51"/>
      <c r="S9" s="49" t="s">
        <v>122</v>
      </c>
      <c r="U9" s="49" t="s">
        <v>122</v>
      </c>
      <c r="W9" s="49" t="s">
        <v>122</v>
      </c>
      <c r="Y9" s="90"/>
    </row>
    <row r="10" spans="1:27" ht="21" x14ac:dyDescent="0.45">
      <c r="A10" s="34" t="s">
        <v>115</v>
      </c>
      <c r="B10" s="47"/>
      <c r="C10" s="2">
        <v>316424776</v>
      </c>
      <c r="D10" s="2"/>
      <c r="E10" s="2">
        <v>1371863223608</v>
      </c>
      <c r="F10" s="2"/>
      <c r="G10" s="2">
        <v>1823902921705.1499</v>
      </c>
      <c r="H10" s="2"/>
      <c r="I10" s="2">
        <v>0</v>
      </c>
      <c r="J10" s="2"/>
      <c r="K10" s="2">
        <v>0</v>
      </c>
      <c r="L10" s="2"/>
      <c r="M10" s="6">
        <v>0</v>
      </c>
      <c r="O10" s="6">
        <v>0</v>
      </c>
      <c r="P10" s="2"/>
      <c r="Q10" s="2">
        <v>316424776</v>
      </c>
      <c r="R10" s="2"/>
      <c r="S10" s="2">
        <v>5932</v>
      </c>
      <c r="T10" s="2"/>
      <c r="U10" s="2">
        <v>1371863223608</v>
      </c>
      <c r="V10" s="2"/>
      <c r="W10" s="2">
        <v>1862522315640.3799</v>
      </c>
      <c r="Y10" s="121">
        <f>W10/$AA$1</f>
        <v>1.1939221105955035E-2</v>
      </c>
      <c r="AA10" s="99"/>
    </row>
    <row r="11" spans="1:27" ht="21" x14ac:dyDescent="0.45">
      <c r="A11" s="35" t="s">
        <v>145</v>
      </c>
      <c r="C11" s="2"/>
      <c r="E11" s="79">
        <f>SUM(E10:E10)</f>
        <v>1371863223608</v>
      </c>
      <c r="G11" s="79">
        <f>SUM(G10:G10)</f>
        <v>1823902921705.1499</v>
      </c>
      <c r="I11" s="2"/>
      <c r="K11" s="79">
        <f>SUM(K10:K10)</f>
        <v>0</v>
      </c>
      <c r="M11" s="2"/>
      <c r="O11" s="79">
        <f>SUM(O10:O10)</f>
        <v>0</v>
      </c>
      <c r="Q11" s="2"/>
      <c r="S11" s="2"/>
      <c r="U11" s="79">
        <f>SUM(U10:U10)</f>
        <v>1371863223608</v>
      </c>
      <c r="W11" s="79">
        <f>SUM(W10:W10)</f>
        <v>1862522315640.3799</v>
      </c>
      <c r="Y11" s="91">
        <f>SUM(Y10:Y10)</f>
        <v>1.1939221105955035E-2</v>
      </c>
    </row>
    <row r="13" spans="1:27" x14ac:dyDescent="0.45">
      <c r="A13" s="196"/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</row>
  </sheetData>
  <mergeCells count="18">
    <mergeCell ref="A1:Y1"/>
    <mergeCell ref="A2:Y2"/>
    <mergeCell ref="A3:Y3"/>
    <mergeCell ref="Q6:Y6"/>
    <mergeCell ref="I7:K7"/>
    <mergeCell ref="M7:O7"/>
    <mergeCell ref="Q7:Q8"/>
    <mergeCell ref="S7:S8"/>
    <mergeCell ref="U7:U8"/>
    <mergeCell ref="W7:W8"/>
    <mergeCell ref="Y7:Y8"/>
    <mergeCell ref="A13:Y13"/>
    <mergeCell ref="A7:A8"/>
    <mergeCell ref="C6:G6"/>
    <mergeCell ref="I6:O6"/>
    <mergeCell ref="G7:G8"/>
    <mergeCell ref="E7:E8"/>
    <mergeCell ref="C7:C8"/>
  </mergeCells>
  <pageMargins left="0.39" right="0.39" top="0.39" bottom="0.39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Y33"/>
  <sheetViews>
    <sheetView rightToLeft="1" view="pageBreakPreview" zoomScale="91" zoomScaleNormal="100" zoomScaleSheetLayoutView="91" workbookViewId="0">
      <selection activeCell="Y11" sqref="Y11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5.5703125" style="11" customWidth="1"/>
    <col min="4" max="4" width="0.85546875" style="11" customWidth="1"/>
    <col min="5" max="5" width="19.7109375" style="11" customWidth="1"/>
    <col min="6" max="6" width="0.85546875" style="11" customWidth="1"/>
    <col min="7" max="7" width="21" style="11" customWidth="1"/>
    <col min="8" max="8" width="0.85546875" style="11" customWidth="1"/>
    <col min="9" max="9" width="14" style="11" bestFit="1" customWidth="1"/>
    <col min="10" max="10" width="0.85546875" style="11" customWidth="1"/>
    <col min="11" max="11" width="21.140625" style="11" bestFit="1" customWidth="1"/>
    <col min="12" max="12" width="0.85546875" style="11" customWidth="1"/>
    <col min="13" max="13" width="16.28515625" style="11" bestFit="1" customWidth="1"/>
    <col min="14" max="14" width="0.85546875" style="11" customWidth="1"/>
    <col min="15" max="15" width="20.140625" style="11" customWidth="1"/>
    <col min="16" max="16" width="0.85546875" style="11" customWidth="1"/>
    <col min="17" max="17" width="16.28515625" style="11" bestFit="1" customWidth="1"/>
    <col min="18" max="18" width="0.85546875" style="11" customWidth="1"/>
    <col min="19" max="19" width="13.7109375" style="11" customWidth="1"/>
    <col min="20" max="20" width="0.85546875" style="11" customWidth="1"/>
    <col min="21" max="21" width="22.85546875" style="11" bestFit="1" customWidth="1"/>
    <col min="22" max="22" width="0.85546875" style="11" customWidth="1"/>
    <col min="23" max="23" width="24.28515625" style="11" bestFit="1" customWidth="1"/>
    <col min="24" max="24" width="0.85546875" style="11" customWidth="1"/>
    <col min="25" max="25" width="11.42578125" style="126" customWidth="1"/>
    <col min="26" max="26" width="2.5703125" style="18" customWidth="1"/>
    <col min="27" max="16384" width="9.140625" style="18"/>
  </cols>
  <sheetData>
    <row r="1" spans="1:25" ht="21" x14ac:dyDescent="0.4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</row>
    <row r="2" spans="1:25" ht="21" x14ac:dyDescent="0.45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</row>
    <row r="3" spans="1:25" ht="21" x14ac:dyDescent="0.45">
      <c r="A3" s="201" t="s">
        <v>188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</row>
    <row r="5" spans="1:25" ht="21" x14ac:dyDescent="0.45">
      <c r="A5" s="208" t="s">
        <v>138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</row>
    <row r="6" spans="1:25" ht="21" x14ac:dyDescent="0.45">
      <c r="A6" s="120"/>
      <c r="B6" s="4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89"/>
    </row>
    <row r="7" spans="1:25" ht="21" x14ac:dyDescent="0.45">
      <c r="C7" s="198" t="s">
        <v>173</v>
      </c>
      <c r="D7" s="198"/>
      <c r="E7" s="198"/>
      <c r="F7" s="198"/>
      <c r="G7" s="198"/>
      <c r="I7" s="198" t="s">
        <v>2</v>
      </c>
      <c r="J7" s="198"/>
      <c r="K7" s="198"/>
      <c r="L7" s="198"/>
      <c r="M7" s="198"/>
      <c r="N7" s="198"/>
      <c r="O7" s="198"/>
      <c r="Q7" s="198" t="s">
        <v>189</v>
      </c>
      <c r="R7" s="198"/>
      <c r="S7" s="198"/>
      <c r="T7" s="198"/>
      <c r="U7" s="198"/>
      <c r="V7" s="198"/>
      <c r="W7" s="198"/>
      <c r="X7" s="198"/>
      <c r="Y7" s="198"/>
    </row>
    <row r="8" spans="1:25" ht="21" x14ac:dyDescent="0.45">
      <c r="A8" s="197" t="s">
        <v>14</v>
      </c>
      <c r="C8" s="207" t="s">
        <v>15</v>
      </c>
      <c r="D8" s="70"/>
      <c r="E8" s="207" t="s">
        <v>7</v>
      </c>
      <c r="F8" s="70"/>
      <c r="G8" s="207" t="s">
        <v>8</v>
      </c>
      <c r="I8" s="209" t="s">
        <v>3</v>
      </c>
      <c r="J8" s="209"/>
      <c r="K8" s="209"/>
      <c r="L8" s="70"/>
      <c r="M8" s="209" t="s">
        <v>4</v>
      </c>
      <c r="N8" s="209"/>
      <c r="O8" s="209"/>
      <c r="Q8" s="207" t="s">
        <v>6</v>
      </c>
      <c r="R8" s="70"/>
      <c r="S8" s="210" t="s">
        <v>16</v>
      </c>
      <c r="T8" s="70"/>
      <c r="U8" s="207" t="s">
        <v>7</v>
      </c>
      <c r="V8" s="70"/>
      <c r="W8" s="207" t="s">
        <v>8</v>
      </c>
      <c r="X8" s="70"/>
      <c r="Y8" s="205" t="s">
        <v>121</v>
      </c>
    </row>
    <row r="9" spans="1:25" ht="21" x14ac:dyDescent="0.45">
      <c r="A9" s="198"/>
      <c r="C9" s="198"/>
      <c r="E9" s="198"/>
      <c r="G9" s="198"/>
      <c r="I9" s="117" t="s">
        <v>6</v>
      </c>
      <c r="J9" s="70"/>
      <c r="K9" s="117" t="s">
        <v>7</v>
      </c>
      <c r="M9" s="117" t="s">
        <v>6</v>
      </c>
      <c r="N9" s="70"/>
      <c r="O9" s="117" t="s">
        <v>143</v>
      </c>
      <c r="Q9" s="198"/>
      <c r="S9" s="211"/>
      <c r="U9" s="198"/>
      <c r="W9" s="198"/>
      <c r="Y9" s="206"/>
    </row>
    <row r="10" spans="1:25" ht="21" x14ac:dyDescent="0.45">
      <c r="A10" s="116"/>
      <c r="C10" s="116"/>
      <c r="E10" s="49" t="s">
        <v>122</v>
      </c>
      <c r="G10" s="49" t="s">
        <v>122</v>
      </c>
      <c r="I10" s="116"/>
      <c r="J10" s="14"/>
      <c r="K10" s="49" t="s">
        <v>122</v>
      </c>
      <c r="M10" s="116"/>
      <c r="N10" s="14"/>
      <c r="O10" s="49" t="s">
        <v>122</v>
      </c>
      <c r="Q10" s="116"/>
      <c r="S10" s="49" t="s">
        <v>122</v>
      </c>
      <c r="U10" s="49" t="s">
        <v>122</v>
      </c>
      <c r="W10" s="49" t="s">
        <v>122</v>
      </c>
      <c r="Y10" s="90"/>
    </row>
    <row r="11" spans="1:25" s="124" customFormat="1" x14ac:dyDescent="0.45">
      <c r="A11" s="11" t="s">
        <v>108</v>
      </c>
      <c r="B11" s="18"/>
      <c r="C11" s="125">
        <v>6050000</v>
      </c>
      <c r="D11" s="125"/>
      <c r="E11" s="125">
        <v>99940496613</v>
      </c>
      <c r="F11" s="125"/>
      <c r="G11" s="125">
        <v>150902125000</v>
      </c>
      <c r="H11" s="11"/>
      <c r="I11" s="49">
        <v>0</v>
      </c>
      <c r="J11" s="49"/>
      <c r="K11" s="49">
        <v>0</v>
      </c>
      <c r="L11" s="11"/>
      <c r="M11" s="11">
        <v>0</v>
      </c>
      <c r="N11" s="11"/>
      <c r="O11" s="11">
        <v>0</v>
      </c>
      <c r="P11" s="11"/>
      <c r="Q11" s="49">
        <v>6050000</v>
      </c>
      <c r="R11" s="33"/>
      <c r="S11" s="49">
        <v>24380</v>
      </c>
      <c r="T11" s="33"/>
      <c r="U11" s="49">
        <v>99940496613</v>
      </c>
      <c r="V11" s="33"/>
      <c r="W11" s="49">
        <v>147159752300</v>
      </c>
      <c r="X11" s="33"/>
      <c r="Y11" s="123">
        <f>W11/سهام!$AA$1</f>
        <v>9.4332980918039925E-4</v>
      </c>
    </row>
    <row r="12" spans="1:25" x14ac:dyDescent="0.45">
      <c r="A12" s="11" t="s">
        <v>104</v>
      </c>
      <c r="C12" s="125">
        <v>4710000</v>
      </c>
      <c r="D12" s="125"/>
      <c r="E12" s="125">
        <v>96184113372</v>
      </c>
      <c r="F12" s="122"/>
      <c r="G12" s="125">
        <v>101610088041</v>
      </c>
      <c r="I12" s="49">
        <v>0</v>
      </c>
      <c r="J12" s="49"/>
      <c r="K12" s="49">
        <v>0</v>
      </c>
      <c r="M12" s="11">
        <v>0</v>
      </c>
      <c r="O12" s="11">
        <v>0</v>
      </c>
      <c r="Q12" s="49">
        <v>4710000</v>
      </c>
      <c r="R12" s="33"/>
      <c r="S12" s="49">
        <v>21140</v>
      </c>
      <c r="T12" s="33"/>
      <c r="U12" s="49">
        <v>96184113372</v>
      </c>
      <c r="V12" s="33"/>
      <c r="W12" s="49">
        <v>99340390380</v>
      </c>
      <c r="X12" s="33"/>
      <c r="Y12" s="123">
        <f>W12/سهام!$AA$1</f>
        <v>6.3679606710694209E-4</v>
      </c>
    </row>
    <row r="13" spans="1:25" x14ac:dyDescent="0.45">
      <c r="A13" s="11" t="s">
        <v>17</v>
      </c>
      <c r="C13" s="122">
        <v>1335006</v>
      </c>
      <c r="D13" s="122"/>
      <c r="E13" s="122">
        <v>608872802761</v>
      </c>
      <c r="F13" s="122"/>
      <c r="G13" s="122">
        <v>738611504517</v>
      </c>
      <c r="I13" s="49">
        <v>0</v>
      </c>
      <c r="J13" s="49"/>
      <c r="K13" s="49">
        <v>0</v>
      </c>
      <c r="M13" s="11">
        <v>0</v>
      </c>
      <c r="N13" s="33"/>
      <c r="O13" s="11">
        <v>0</v>
      </c>
      <c r="Q13" s="49">
        <v>1335006</v>
      </c>
      <c r="R13" s="33"/>
      <c r="S13" s="49">
        <v>553999</v>
      </c>
      <c r="T13" s="33"/>
      <c r="U13" s="49">
        <v>608872802761</v>
      </c>
      <c r="V13" s="33"/>
      <c r="W13" s="49">
        <v>737890927419.31396</v>
      </c>
      <c r="X13" s="33"/>
      <c r="Y13" s="123">
        <f>W13/سهام!$AA$1</f>
        <v>4.7300603383688168E-3</v>
      </c>
    </row>
    <row r="14" spans="1:25" x14ac:dyDescent="0.45">
      <c r="A14" s="11" t="s">
        <v>18</v>
      </c>
      <c r="C14" s="125">
        <v>29774601</v>
      </c>
      <c r="D14" s="125"/>
      <c r="E14" s="125">
        <v>889382236750</v>
      </c>
      <c r="F14" s="122"/>
      <c r="G14" s="125">
        <v>2229493455894.1602</v>
      </c>
      <c r="I14" s="49">
        <v>0</v>
      </c>
      <c r="J14" s="49"/>
      <c r="K14" s="49">
        <v>0</v>
      </c>
      <c r="M14" s="11">
        <v>0</v>
      </c>
      <c r="O14" s="11">
        <v>0</v>
      </c>
      <c r="Q14" s="49">
        <v>29774601</v>
      </c>
      <c r="R14" s="33"/>
      <c r="S14" s="49">
        <v>71500</v>
      </c>
      <c r="T14" s="33"/>
      <c r="U14" s="49">
        <v>889382236750</v>
      </c>
      <c r="V14" s="33"/>
      <c r="W14" s="49">
        <v>2126329310734.2</v>
      </c>
      <c r="X14" s="33"/>
      <c r="Y14" s="123">
        <f>W14/سهام!$AA$1</f>
        <v>1.3630288116145346E-2</v>
      </c>
    </row>
    <row r="15" spans="1:25" x14ac:dyDescent="0.45">
      <c r="A15" s="11" t="s">
        <v>174</v>
      </c>
      <c r="C15" s="125">
        <v>2983000</v>
      </c>
      <c r="D15" s="125"/>
      <c r="E15" s="125">
        <v>400426912298</v>
      </c>
      <c r="F15" s="122"/>
      <c r="G15" s="125">
        <v>456095633672.79999</v>
      </c>
      <c r="I15" s="49">
        <v>0</v>
      </c>
      <c r="J15" s="49"/>
      <c r="K15" s="49">
        <v>0</v>
      </c>
      <c r="M15" s="11">
        <v>0</v>
      </c>
      <c r="O15" s="11">
        <v>0</v>
      </c>
      <c r="Q15" s="49">
        <v>2983000</v>
      </c>
      <c r="R15" s="33"/>
      <c r="S15" s="49">
        <v>142800</v>
      </c>
      <c r="T15" s="33"/>
      <c r="U15" s="49">
        <v>400426912298</v>
      </c>
      <c r="V15" s="33"/>
      <c r="W15" s="49">
        <v>425461233120</v>
      </c>
      <c r="X15" s="33"/>
      <c r="Y15" s="123">
        <f>W15/سهام!$AA$1</f>
        <v>2.7273099986914492E-3</v>
      </c>
    </row>
    <row r="16" spans="1:25" x14ac:dyDescent="0.45">
      <c r="A16" s="11" t="s">
        <v>163</v>
      </c>
      <c r="C16" s="122">
        <v>5267000</v>
      </c>
      <c r="D16" s="122"/>
      <c r="E16" s="122">
        <v>330343677365</v>
      </c>
      <c r="F16" s="122"/>
      <c r="G16" s="122">
        <v>573408815720.40002</v>
      </c>
      <c r="I16" s="49">
        <v>0</v>
      </c>
      <c r="J16" s="49"/>
      <c r="K16" s="49">
        <v>0</v>
      </c>
      <c r="M16" s="11">
        <v>0</v>
      </c>
      <c r="N16" s="33"/>
      <c r="O16" s="11">
        <v>0</v>
      </c>
      <c r="Q16" s="49">
        <v>5267000</v>
      </c>
      <c r="R16" s="33"/>
      <c r="S16" s="49">
        <v>101186</v>
      </c>
      <c r="T16" s="33"/>
      <c r="U16" s="49">
        <v>330343677365</v>
      </c>
      <c r="V16" s="33"/>
      <c r="W16" s="49">
        <v>532307126005.59998</v>
      </c>
      <c r="X16" s="33"/>
      <c r="Y16" s="123">
        <f>W16/سهام!$AA$1</f>
        <v>3.4122181625894825E-3</v>
      </c>
    </row>
    <row r="17" spans="1:25" x14ac:dyDescent="0.45">
      <c r="A17" s="11" t="s">
        <v>166</v>
      </c>
      <c r="C17" s="125">
        <v>15774000</v>
      </c>
      <c r="D17" s="125"/>
      <c r="E17" s="125">
        <v>199918474370</v>
      </c>
      <c r="F17" s="125"/>
      <c r="G17" s="125">
        <v>415146126120</v>
      </c>
      <c r="I17" s="49">
        <v>0</v>
      </c>
      <c r="J17" s="49"/>
      <c r="K17" s="49">
        <v>0</v>
      </c>
      <c r="M17" s="11">
        <v>0</v>
      </c>
      <c r="O17" s="11">
        <v>0</v>
      </c>
      <c r="Q17" s="49">
        <v>15774000</v>
      </c>
      <c r="R17" s="33"/>
      <c r="S17" s="49">
        <v>25840</v>
      </c>
      <c r="T17" s="33"/>
      <c r="U17" s="49">
        <v>199918474370</v>
      </c>
      <c r="V17" s="33"/>
      <c r="W17" s="49">
        <v>407111039808</v>
      </c>
      <c r="X17" s="33"/>
      <c r="Y17" s="123">
        <f>W17/سهام!$AA$1</f>
        <v>2.6096807958361492E-3</v>
      </c>
    </row>
    <row r="18" spans="1:25" x14ac:dyDescent="0.45">
      <c r="A18" s="11" t="s">
        <v>172</v>
      </c>
      <c r="B18" s="124"/>
      <c r="C18" s="125">
        <v>990000</v>
      </c>
      <c r="D18" s="125"/>
      <c r="E18" s="125">
        <v>9922225500</v>
      </c>
      <c r="F18" s="125"/>
      <c r="G18" s="125">
        <v>9877230000</v>
      </c>
      <c r="H18" s="14"/>
      <c r="I18" s="49">
        <v>0</v>
      </c>
      <c r="J18" s="49"/>
      <c r="K18" s="49">
        <v>0</v>
      </c>
      <c r="L18" s="14"/>
      <c r="M18" s="49">
        <v>0</v>
      </c>
      <c r="N18" s="49"/>
      <c r="O18" s="14">
        <v>0</v>
      </c>
      <c r="P18" s="14"/>
      <c r="Q18" s="49">
        <v>990000</v>
      </c>
      <c r="R18" s="49"/>
      <c r="S18" s="49">
        <v>9401</v>
      </c>
      <c r="T18" s="49"/>
      <c r="U18" s="49">
        <v>9922225500</v>
      </c>
      <c r="V18" s="49"/>
      <c r="W18" s="49">
        <v>9285583923</v>
      </c>
      <c r="X18" s="49"/>
      <c r="Y18" s="123">
        <f>W18/سهام!$AA$1</f>
        <v>5.9522851685393696E-5</v>
      </c>
    </row>
    <row r="19" spans="1:25" x14ac:dyDescent="0.45">
      <c r="A19" s="11" t="s">
        <v>109</v>
      </c>
      <c r="C19" s="122">
        <v>3541990</v>
      </c>
      <c r="D19" s="122"/>
      <c r="E19" s="122">
        <v>49999991786</v>
      </c>
      <c r="F19" s="122"/>
      <c r="G19" s="122">
        <v>65552795495</v>
      </c>
      <c r="I19" s="49">
        <v>0</v>
      </c>
      <c r="J19" s="49"/>
      <c r="K19" s="49">
        <v>0</v>
      </c>
      <c r="M19" s="11">
        <v>0</v>
      </c>
      <c r="N19" s="33"/>
      <c r="O19" s="11">
        <v>0</v>
      </c>
      <c r="Q19" s="49">
        <v>3541990</v>
      </c>
      <c r="R19" s="33"/>
      <c r="S19" s="49">
        <v>18139</v>
      </c>
      <c r="T19" s="33"/>
      <c r="U19" s="49">
        <v>49999991786</v>
      </c>
      <c r="V19" s="33"/>
      <c r="W19" s="49">
        <v>64100385849.796997</v>
      </c>
      <c r="X19" s="33"/>
      <c r="Y19" s="123">
        <f>W19/سهام!$AA$1</f>
        <v>4.1089906585877671E-4</v>
      </c>
    </row>
    <row r="20" spans="1:25" x14ac:dyDescent="0.45">
      <c r="A20" s="11" t="s">
        <v>191</v>
      </c>
      <c r="C20" s="125">
        <v>0</v>
      </c>
      <c r="D20" s="125"/>
      <c r="E20" s="125">
        <v>0</v>
      </c>
      <c r="F20" s="122"/>
      <c r="G20" s="125">
        <v>0</v>
      </c>
      <c r="I20" s="49">
        <v>967000</v>
      </c>
      <c r="J20" s="49"/>
      <c r="K20" s="49">
        <v>249912269811</v>
      </c>
      <c r="M20" s="11">
        <v>0</v>
      </c>
      <c r="O20" s="11">
        <v>0</v>
      </c>
      <c r="Q20" s="49">
        <v>967000</v>
      </c>
      <c r="R20" s="33"/>
      <c r="S20" s="49">
        <v>259950</v>
      </c>
      <c r="T20" s="33"/>
      <c r="U20" s="49">
        <v>249912269811</v>
      </c>
      <c r="V20" s="33"/>
      <c r="W20" s="49">
        <v>250793495205</v>
      </c>
      <c r="X20" s="33"/>
      <c r="Y20" s="123">
        <f>W20/سهام!$AA$1</f>
        <v>1.6076473103401523E-3</v>
      </c>
    </row>
    <row r="21" spans="1:25" ht="21" x14ac:dyDescent="0.45">
      <c r="A21" s="119" t="s">
        <v>145</v>
      </c>
      <c r="C21" s="14"/>
      <c r="D21" s="14"/>
      <c r="E21" s="80">
        <f>SUM(E11:E20)</f>
        <v>2684990930815</v>
      </c>
      <c r="G21" s="80">
        <f>SUM(G11:G20)</f>
        <v>4740697774460.3594</v>
      </c>
      <c r="I21" s="14"/>
      <c r="K21" s="80">
        <f>SUM(K11:K20)</f>
        <v>249912269811</v>
      </c>
      <c r="M21" s="14"/>
      <c r="O21" s="80">
        <f>SUM(O11:O20)</f>
        <v>0</v>
      </c>
      <c r="Q21" s="49"/>
      <c r="R21" s="33"/>
      <c r="S21" s="49"/>
      <c r="T21" s="33"/>
      <c r="U21" s="80">
        <f>SUM(U11:U20)</f>
        <v>2934903200626</v>
      </c>
      <c r="V21" s="33"/>
      <c r="W21" s="80">
        <f>SUM(W11:W20)</f>
        <v>4799779244744.9102</v>
      </c>
      <c r="X21" s="33"/>
      <c r="Y21" s="158">
        <f>SUM(Y11:Y20)</f>
        <v>3.076775251580291E-2</v>
      </c>
    </row>
    <row r="25" spans="1:25" x14ac:dyDescent="0.45">
      <c r="C25" s="18"/>
    </row>
    <row r="26" spans="1:25" x14ac:dyDescent="0.45">
      <c r="C26" s="18"/>
    </row>
    <row r="27" spans="1:25" x14ac:dyDescent="0.45">
      <c r="C27" s="18"/>
    </row>
    <row r="28" spans="1:25" x14ac:dyDescent="0.45">
      <c r="C28" s="18"/>
      <c r="G28" s="18"/>
    </row>
    <row r="29" spans="1:25" x14ac:dyDescent="0.45">
      <c r="C29" s="18"/>
      <c r="G29" s="18"/>
    </row>
    <row r="30" spans="1:25" x14ac:dyDescent="0.45">
      <c r="C30" s="18"/>
      <c r="G30" s="18"/>
    </row>
    <row r="31" spans="1:25" x14ac:dyDescent="0.45">
      <c r="C31" s="18"/>
      <c r="G31" s="18"/>
    </row>
    <row r="32" spans="1:25" x14ac:dyDescent="0.45">
      <c r="G32" s="18"/>
    </row>
    <row r="33" spans="7:7" x14ac:dyDescent="0.45">
      <c r="G33" s="18"/>
    </row>
  </sheetData>
  <sortState xmlns:xlrd2="http://schemas.microsoft.com/office/spreadsheetml/2017/richdata2" ref="A11:Y20">
    <sortCondition descending="1" ref="W11:W20"/>
  </sortState>
  <mergeCells count="18">
    <mergeCell ref="A1:Y1"/>
    <mergeCell ref="A2:Y2"/>
    <mergeCell ref="A3:Y3"/>
    <mergeCell ref="I7:O7"/>
    <mergeCell ref="Q7:Y7"/>
    <mergeCell ref="G8:G9"/>
    <mergeCell ref="E8:E9"/>
    <mergeCell ref="C7:G7"/>
    <mergeCell ref="A5:Y5"/>
    <mergeCell ref="I8:K8"/>
    <mergeCell ref="M8:O8"/>
    <mergeCell ref="Y8:Y9"/>
    <mergeCell ref="W8:W9"/>
    <mergeCell ref="U8:U9"/>
    <mergeCell ref="S8:S9"/>
    <mergeCell ref="Q8:Q9"/>
    <mergeCell ref="C8:C9"/>
    <mergeCell ref="A8:A9"/>
  </mergeCells>
  <pageMargins left="0.39" right="0.39" top="0.39" bottom="0.39" header="0" footer="0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AK40"/>
  <sheetViews>
    <sheetView rightToLeft="1" view="pageBreakPreview" topLeftCell="D5" zoomScale="85" zoomScaleNormal="100" zoomScaleSheetLayoutView="85" workbookViewId="0">
      <selection activeCell="AI34" sqref="AI34"/>
    </sheetView>
  </sheetViews>
  <sheetFormatPr defaultRowHeight="18.75" x14ac:dyDescent="0.45"/>
  <cols>
    <col min="1" max="1" width="30.140625" style="5" bestFit="1" customWidth="1"/>
    <col min="2" max="2" width="0.85546875" style="5" customWidth="1"/>
    <col min="3" max="3" width="10.5703125" style="6" customWidth="1"/>
    <col min="4" max="4" width="0.85546875" style="6" customWidth="1"/>
    <col min="5" max="5" width="14.7109375" style="6" customWidth="1"/>
    <col min="6" max="6" width="0.85546875" style="6" customWidth="1"/>
    <col min="7" max="7" width="14.7109375" style="6" bestFit="1" customWidth="1"/>
    <col min="8" max="8" width="0.85546875" style="6" customWidth="1"/>
    <col min="9" max="9" width="12.85546875" style="6" customWidth="1"/>
    <col min="10" max="10" width="0.85546875" style="5" customWidth="1"/>
    <col min="11" max="11" width="12.28515625" style="6" customWidth="1"/>
    <col min="12" max="12" width="0.85546875" style="6" customWidth="1"/>
    <col min="13" max="13" width="12" style="6" customWidth="1"/>
    <col min="14" max="14" width="0.85546875" style="6" customWidth="1"/>
    <col min="15" max="15" width="16.28515625" style="6" bestFit="1" customWidth="1"/>
    <col min="16" max="16" width="0.85546875" style="6" customWidth="1"/>
    <col min="17" max="17" width="23.5703125" style="6" bestFit="1" customWidth="1"/>
    <col min="18" max="18" width="0.85546875" style="6" customWidth="1"/>
    <col min="19" max="19" width="23.5703125" style="6" bestFit="1" customWidth="1"/>
    <col min="20" max="20" width="0.85546875" style="6" customWidth="1"/>
    <col min="21" max="21" width="13.42578125" style="6" customWidth="1"/>
    <col min="22" max="22" width="0.85546875" style="6" customWidth="1"/>
    <col min="23" max="23" width="20" style="6" customWidth="1"/>
    <col min="24" max="24" width="0.85546875" style="6" customWidth="1"/>
    <col min="25" max="25" width="13.42578125" style="6" customWidth="1"/>
    <col min="26" max="26" width="0.85546875" style="6" customWidth="1"/>
    <col min="27" max="27" width="20" style="6" customWidth="1"/>
    <col min="28" max="28" width="0.85546875" style="6" customWidth="1"/>
    <col min="29" max="29" width="16.28515625" style="6" bestFit="1" customWidth="1"/>
    <col min="30" max="30" width="0.85546875" style="6" customWidth="1"/>
    <col min="31" max="31" width="15.140625" style="6" customWidth="1"/>
    <col min="32" max="32" width="0.85546875" style="6" customWidth="1"/>
    <col min="33" max="33" width="23.85546875" style="6" bestFit="1" customWidth="1"/>
    <col min="34" max="34" width="0.85546875" style="6" customWidth="1"/>
    <col min="35" max="35" width="23.85546875" style="6" bestFit="1" customWidth="1"/>
    <col min="36" max="36" width="0.85546875" style="6" customWidth="1"/>
    <col min="37" max="37" width="16.140625" style="92" bestFit="1" customWidth="1"/>
    <col min="38" max="38" width="0.28515625" style="5" customWidth="1"/>
    <col min="39" max="16384" width="9.140625" style="5"/>
  </cols>
  <sheetData>
    <row r="1" spans="1:37" ht="21" x14ac:dyDescent="0.4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</row>
    <row r="2" spans="1:37" ht="21" x14ac:dyDescent="0.45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</row>
    <row r="3" spans="1:37" ht="21" x14ac:dyDescent="0.45">
      <c r="A3" s="201" t="s">
        <v>188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</row>
    <row r="4" spans="1:37" ht="21" x14ac:dyDescent="0.45">
      <c r="A4" s="208" t="s">
        <v>84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</row>
    <row r="5" spans="1:37" ht="21" x14ac:dyDescent="0.45">
      <c r="A5" s="40"/>
      <c r="B5" s="40"/>
      <c r="C5" s="76"/>
      <c r="D5" s="76"/>
      <c r="E5" s="76"/>
      <c r="F5" s="76"/>
      <c r="G5" s="76"/>
      <c r="H5" s="76"/>
      <c r="I5" s="76"/>
      <c r="J5" s="40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89"/>
    </row>
    <row r="6" spans="1:37" ht="21" x14ac:dyDescent="0.4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8" t="s">
        <v>173</v>
      </c>
      <c r="P6" s="198"/>
      <c r="Q6" s="198"/>
      <c r="R6" s="198"/>
      <c r="S6" s="198"/>
      <c r="U6" s="198" t="s">
        <v>2</v>
      </c>
      <c r="V6" s="198"/>
      <c r="W6" s="198"/>
      <c r="X6" s="198"/>
      <c r="Y6" s="198"/>
      <c r="Z6" s="198"/>
      <c r="AA6" s="198"/>
      <c r="AC6" s="198" t="s">
        <v>189</v>
      </c>
      <c r="AD6" s="198"/>
      <c r="AE6" s="198"/>
      <c r="AF6" s="198"/>
      <c r="AG6" s="198"/>
      <c r="AH6" s="198"/>
      <c r="AI6" s="198"/>
      <c r="AJ6" s="198"/>
      <c r="AK6" s="198"/>
    </row>
    <row r="7" spans="1:37" ht="21" customHeight="1" x14ac:dyDescent="0.45">
      <c r="A7" s="212" t="s">
        <v>19</v>
      </c>
      <c r="B7" s="212"/>
      <c r="C7" s="210" t="s">
        <v>20</v>
      </c>
      <c r="D7" s="22"/>
      <c r="E7" s="210" t="s">
        <v>21</v>
      </c>
      <c r="F7" s="22"/>
      <c r="G7" s="207" t="s">
        <v>22</v>
      </c>
      <c r="H7" s="22"/>
      <c r="I7" s="207" t="s">
        <v>23</v>
      </c>
      <c r="J7" s="12"/>
      <c r="K7" s="207" t="s">
        <v>24</v>
      </c>
      <c r="L7" s="22"/>
      <c r="M7" s="207" t="s">
        <v>12</v>
      </c>
      <c r="N7" s="22"/>
      <c r="O7" s="207" t="s">
        <v>6</v>
      </c>
      <c r="P7" s="22"/>
      <c r="Q7" s="207" t="s">
        <v>7</v>
      </c>
      <c r="R7" s="22"/>
      <c r="S7" s="207" t="s">
        <v>8</v>
      </c>
      <c r="U7" s="209" t="s">
        <v>3</v>
      </c>
      <c r="V7" s="209"/>
      <c r="W7" s="209"/>
      <c r="X7" s="22"/>
      <c r="Y7" s="209" t="s">
        <v>4</v>
      </c>
      <c r="Z7" s="209"/>
      <c r="AA7" s="209"/>
      <c r="AC7" s="207" t="s">
        <v>6</v>
      </c>
      <c r="AD7" s="22"/>
      <c r="AE7" s="207" t="s">
        <v>10</v>
      </c>
      <c r="AF7" s="22"/>
      <c r="AG7" s="207" t="s">
        <v>7</v>
      </c>
      <c r="AH7" s="22"/>
      <c r="AI7" s="210" t="s">
        <v>8</v>
      </c>
      <c r="AJ7" s="22"/>
      <c r="AK7" s="205" t="s">
        <v>121</v>
      </c>
    </row>
    <row r="8" spans="1:37" ht="21" x14ac:dyDescent="0.45">
      <c r="A8" s="212"/>
      <c r="B8" s="212"/>
      <c r="C8" s="211"/>
      <c r="E8" s="211"/>
      <c r="G8" s="198"/>
      <c r="I8" s="198"/>
      <c r="K8" s="198"/>
      <c r="M8" s="198"/>
      <c r="O8" s="198"/>
      <c r="Q8" s="198"/>
      <c r="S8" s="198"/>
      <c r="U8" s="30" t="s">
        <v>6</v>
      </c>
      <c r="V8" s="22"/>
      <c r="W8" s="30" t="s">
        <v>7</v>
      </c>
      <c r="Y8" s="30" t="s">
        <v>6</v>
      </c>
      <c r="Z8" s="22"/>
      <c r="AA8" s="30" t="s">
        <v>9</v>
      </c>
      <c r="AC8" s="198"/>
      <c r="AE8" s="198"/>
      <c r="AG8" s="198"/>
      <c r="AI8" s="211"/>
      <c r="AK8" s="206"/>
    </row>
    <row r="9" spans="1:37" ht="21" x14ac:dyDescent="0.45">
      <c r="A9" s="66"/>
      <c r="B9" s="66"/>
      <c r="C9" s="48"/>
      <c r="E9" s="48"/>
      <c r="G9" s="20"/>
      <c r="I9" s="20"/>
      <c r="K9" s="20"/>
      <c r="M9" s="20"/>
      <c r="O9" s="20"/>
      <c r="Q9" s="55" t="s">
        <v>122</v>
      </c>
      <c r="S9" s="55" t="s">
        <v>122</v>
      </c>
      <c r="U9" s="56"/>
      <c r="V9" s="23"/>
      <c r="W9" s="55" t="s">
        <v>122</v>
      </c>
      <c r="Y9" s="20"/>
      <c r="Z9" s="23"/>
      <c r="AA9" s="55" t="s">
        <v>122</v>
      </c>
      <c r="AC9" s="20"/>
      <c r="AE9" s="55" t="s">
        <v>122</v>
      </c>
      <c r="AG9" s="55" t="s">
        <v>122</v>
      </c>
      <c r="AI9" s="55" t="s">
        <v>122</v>
      </c>
      <c r="AK9" s="90"/>
    </row>
    <row r="10" spans="1:37" x14ac:dyDescent="0.45">
      <c r="A10" s="17" t="s">
        <v>177</v>
      </c>
      <c r="C10" s="7" t="s">
        <v>25</v>
      </c>
      <c r="E10" s="7" t="s">
        <v>25</v>
      </c>
      <c r="G10" s="7" t="s">
        <v>181</v>
      </c>
      <c r="I10" s="7" t="s">
        <v>182</v>
      </c>
      <c r="K10" s="9">
        <v>0</v>
      </c>
      <c r="L10" s="57"/>
      <c r="M10" s="9">
        <v>0</v>
      </c>
      <c r="O10" s="9">
        <v>4197560</v>
      </c>
      <c r="P10" s="57"/>
      <c r="Q10" s="9">
        <v>9999973114800</v>
      </c>
      <c r="R10" s="57"/>
      <c r="S10" s="9">
        <v>9080185038611</v>
      </c>
      <c r="T10" s="57"/>
      <c r="U10" s="9">
        <v>0</v>
      </c>
      <c r="V10" s="57"/>
      <c r="W10" s="9">
        <v>0</v>
      </c>
      <c r="X10" s="57"/>
      <c r="Y10" s="9">
        <v>0</v>
      </c>
      <c r="Z10" s="57"/>
      <c r="AA10" s="9">
        <v>0</v>
      </c>
      <c r="AB10" s="57"/>
      <c r="AC10" s="9">
        <v>4197560</v>
      </c>
      <c r="AD10" s="57"/>
      <c r="AE10" s="9">
        <v>2219288</v>
      </c>
      <c r="AF10" s="57"/>
      <c r="AG10" s="9">
        <v>9999973114800</v>
      </c>
      <c r="AH10" s="57"/>
      <c r="AI10" s="9">
        <v>9308840731240</v>
      </c>
      <c r="AJ10" s="57"/>
      <c r="AK10" s="94">
        <f>AI10/سهام!$AA$1</f>
        <v>5.967193348348248E-2</v>
      </c>
    </row>
    <row r="11" spans="1:37" x14ac:dyDescent="0.45">
      <c r="A11" s="1" t="s">
        <v>110</v>
      </c>
      <c r="C11" s="7" t="s">
        <v>25</v>
      </c>
      <c r="E11" s="7" t="s">
        <v>25</v>
      </c>
      <c r="G11" s="2" t="s">
        <v>112</v>
      </c>
      <c r="I11" s="7" t="s">
        <v>113</v>
      </c>
      <c r="K11" s="10">
        <v>23</v>
      </c>
      <c r="L11" s="57"/>
      <c r="M11" s="10">
        <v>23</v>
      </c>
      <c r="O11" s="9">
        <v>500000</v>
      </c>
      <c r="P11" s="57"/>
      <c r="Q11" s="9">
        <v>500000000000</v>
      </c>
      <c r="R11" s="57"/>
      <c r="S11" s="10">
        <v>449755312500</v>
      </c>
      <c r="T11" s="57"/>
      <c r="U11" s="10">
        <v>0</v>
      </c>
      <c r="V11" s="57"/>
      <c r="W11" s="10">
        <v>0</v>
      </c>
      <c r="X11" s="57"/>
      <c r="Y11" s="9">
        <v>0</v>
      </c>
      <c r="Z11" s="57"/>
      <c r="AA11" s="9">
        <v>0</v>
      </c>
      <c r="AB11" s="57"/>
      <c r="AC11" s="9">
        <v>500000</v>
      </c>
      <c r="AD11" s="57"/>
      <c r="AE11" s="9">
        <v>900000</v>
      </c>
      <c r="AF11" s="57"/>
      <c r="AG11" s="9">
        <v>500000000000</v>
      </c>
      <c r="AH11" s="57"/>
      <c r="AI11" s="9">
        <v>449755312500</v>
      </c>
      <c r="AJ11" s="57"/>
      <c r="AK11" s="94">
        <f>AI11/سهام!$AA$1</f>
        <v>2.8830409571061495E-3</v>
      </c>
    </row>
    <row r="12" spans="1:37" x14ac:dyDescent="0.45">
      <c r="A12" s="1" t="s">
        <v>88</v>
      </c>
      <c r="C12" s="7" t="s">
        <v>25</v>
      </c>
      <c r="E12" s="7" t="s">
        <v>25</v>
      </c>
      <c r="G12" s="2" t="s">
        <v>90</v>
      </c>
      <c r="I12" s="7" t="s">
        <v>91</v>
      </c>
      <c r="K12" s="10">
        <v>23</v>
      </c>
      <c r="L12" s="57"/>
      <c r="M12" s="10">
        <v>23</v>
      </c>
      <c r="O12" s="9">
        <v>1499971</v>
      </c>
      <c r="P12" s="57"/>
      <c r="Q12" s="9">
        <v>1500205374093</v>
      </c>
      <c r="R12" s="57"/>
      <c r="S12" s="10">
        <v>1349239851691</v>
      </c>
      <c r="T12" s="57"/>
      <c r="U12" s="10">
        <v>0</v>
      </c>
      <c r="V12" s="57"/>
      <c r="W12" s="10">
        <v>0</v>
      </c>
      <c r="X12" s="57"/>
      <c r="Y12" s="9">
        <v>0</v>
      </c>
      <c r="Z12" s="57"/>
      <c r="AA12" s="9">
        <v>0</v>
      </c>
      <c r="AB12" s="57"/>
      <c r="AC12" s="9">
        <v>1499971</v>
      </c>
      <c r="AD12" s="57"/>
      <c r="AE12" s="9">
        <v>900000</v>
      </c>
      <c r="AF12" s="57"/>
      <c r="AG12" s="9">
        <v>1500205374093</v>
      </c>
      <c r="AH12" s="57"/>
      <c r="AI12" s="9">
        <v>1349239851691</v>
      </c>
      <c r="AJ12" s="57"/>
      <c r="AK12" s="94">
        <f>AI12/سهام!$AA$1</f>
        <v>8.6489556549373264E-3</v>
      </c>
    </row>
    <row r="13" spans="1:37" x14ac:dyDescent="0.45">
      <c r="A13" s="1" t="s">
        <v>176</v>
      </c>
      <c r="C13" s="7" t="s">
        <v>25</v>
      </c>
      <c r="E13" s="7" t="s">
        <v>25</v>
      </c>
      <c r="G13" s="2" t="s">
        <v>179</v>
      </c>
      <c r="I13" s="7" t="s">
        <v>180</v>
      </c>
      <c r="K13" s="10">
        <v>23</v>
      </c>
      <c r="L13" s="57"/>
      <c r="M13" s="10">
        <v>23</v>
      </c>
      <c r="O13" s="9">
        <v>5000000</v>
      </c>
      <c r="P13" s="57"/>
      <c r="Q13" s="9">
        <v>5000000000000</v>
      </c>
      <c r="R13" s="57"/>
      <c r="S13" s="10">
        <v>4497553125000</v>
      </c>
      <c r="T13" s="57"/>
      <c r="U13" s="10">
        <v>0</v>
      </c>
      <c r="V13" s="57"/>
      <c r="W13" s="10">
        <v>0</v>
      </c>
      <c r="X13" s="57"/>
      <c r="Y13" s="9">
        <v>0</v>
      </c>
      <c r="Z13" s="57"/>
      <c r="AA13" s="9">
        <v>0</v>
      </c>
      <c r="AB13" s="57"/>
      <c r="AC13" s="9">
        <v>5000000</v>
      </c>
      <c r="AD13" s="57"/>
      <c r="AE13" s="9">
        <v>976144</v>
      </c>
      <c r="AF13" s="57"/>
      <c r="AG13" s="9">
        <v>5000000000000</v>
      </c>
      <c r="AH13" s="57"/>
      <c r="AI13" s="9">
        <v>4878066108500</v>
      </c>
      <c r="AJ13" s="57"/>
      <c r="AK13" s="94">
        <f>AI13/سهام!$AA$1</f>
        <v>3.1269590355926941E-2</v>
      </c>
    </row>
    <row r="14" spans="1:37" x14ac:dyDescent="0.45">
      <c r="A14" s="1" t="s">
        <v>175</v>
      </c>
      <c r="C14" s="7" t="s">
        <v>25</v>
      </c>
      <c r="E14" s="7" t="s">
        <v>25</v>
      </c>
      <c r="G14" s="2" t="s">
        <v>179</v>
      </c>
      <c r="I14" s="7" t="s">
        <v>180</v>
      </c>
      <c r="K14" s="10">
        <v>23</v>
      </c>
      <c r="L14" s="57"/>
      <c r="M14" s="10">
        <v>23</v>
      </c>
      <c r="O14" s="9">
        <v>5000000</v>
      </c>
      <c r="P14" s="57"/>
      <c r="Q14" s="9">
        <v>5002343750000</v>
      </c>
      <c r="R14" s="57"/>
      <c r="S14" s="10">
        <v>4997281250000</v>
      </c>
      <c r="T14" s="57"/>
      <c r="U14" s="10">
        <v>0</v>
      </c>
      <c r="V14" s="57"/>
      <c r="W14" s="10">
        <v>0</v>
      </c>
      <c r="X14" s="57"/>
      <c r="Y14" s="9">
        <v>0</v>
      </c>
      <c r="Z14" s="57"/>
      <c r="AA14" s="9">
        <v>0</v>
      </c>
      <c r="AB14" s="57"/>
      <c r="AC14" s="9">
        <v>5000000</v>
      </c>
      <c r="AD14" s="57"/>
      <c r="AE14" s="9">
        <v>924455</v>
      </c>
      <c r="AF14" s="57"/>
      <c r="AG14" s="9">
        <v>5002343750000</v>
      </c>
      <c r="AH14" s="57"/>
      <c r="AI14" s="9">
        <v>4619761637968</v>
      </c>
      <c r="AJ14" s="57"/>
      <c r="AK14" s="94">
        <f>AI14/سهام!$AA$1</f>
        <v>2.9613795866679251E-2</v>
      </c>
    </row>
    <row r="15" spans="1:37" x14ac:dyDescent="0.45">
      <c r="A15" s="1" t="s">
        <v>116</v>
      </c>
      <c r="C15" s="7" t="s">
        <v>25</v>
      </c>
      <c r="E15" s="7" t="s">
        <v>25</v>
      </c>
      <c r="G15" s="2" t="s">
        <v>117</v>
      </c>
      <c r="I15" s="7" t="s">
        <v>118</v>
      </c>
      <c r="K15" s="10">
        <v>23</v>
      </c>
      <c r="L15" s="57"/>
      <c r="M15" s="10">
        <v>23</v>
      </c>
      <c r="O15" s="9">
        <v>2000000</v>
      </c>
      <c r="P15" s="57"/>
      <c r="Q15" s="9">
        <v>2000000000000</v>
      </c>
      <c r="R15" s="57"/>
      <c r="S15" s="10">
        <v>1799021250000</v>
      </c>
      <c r="T15" s="57"/>
      <c r="U15" s="10">
        <v>0</v>
      </c>
      <c r="V15" s="57"/>
      <c r="W15" s="10">
        <v>0</v>
      </c>
      <c r="X15" s="57"/>
      <c r="Y15" s="9">
        <v>0</v>
      </c>
      <c r="Z15" s="57"/>
      <c r="AA15" s="9">
        <v>0</v>
      </c>
      <c r="AB15" s="57"/>
      <c r="AC15" s="9">
        <v>2000000</v>
      </c>
      <c r="AD15" s="57"/>
      <c r="AE15" s="9">
        <v>1000000</v>
      </c>
      <c r="AF15" s="57"/>
      <c r="AG15" s="9">
        <v>2000000000000</v>
      </c>
      <c r="AH15" s="57"/>
      <c r="AI15" s="9">
        <v>1998912500000</v>
      </c>
      <c r="AJ15" s="57"/>
      <c r="AK15" s="94">
        <f>AI15/سهام!$AA$1</f>
        <v>1.2813515364916218E-2</v>
      </c>
    </row>
    <row r="16" spans="1:37" x14ac:dyDescent="0.45">
      <c r="A16" s="1" t="s">
        <v>85</v>
      </c>
      <c r="C16" s="7" t="s">
        <v>25</v>
      </c>
      <c r="E16" s="7" t="s">
        <v>25</v>
      </c>
      <c r="G16" s="2" t="s">
        <v>86</v>
      </c>
      <c r="I16" s="7" t="s">
        <v>87</v>
      </c>
      <c r="K16" s="10">
        <v>23</v>
      </c>
      <c r="L16" s="57"/>
      <c r="M16" s="10">
        <v>23</v>
      </c>
      <c r="O16" s="9">
        <v>1500000</v>
      </c>
      <c r="P16" s="57"/>
      <c r="Q16" s="9">
        <v>1500000000000</v>
      </c>
      <c r="R16" s="57"/>
      <c r="S16" s="10">
        <v>1349265937500</v>
      </c>
      <c r="T16" s="57"/>
      <c r="U16" s="9">
        <v>0</v>
      </c>
      <c r="V16" s="57"/>
      <c r="W16" s="9">
        <v>0</v>
      </c>
      <c r="X16" s="57"/>
      <c r="Y16" s="9">
        <v>0</v>
      </c>
      <c r="Z16" s="57"/>
      <c r="AA16" s="9">
        <v>0</v>
      </c>
      <c r="AB16" s="57"/>
      <c r="AC16" s="9">
        <v>1500000</v>
      </c>
      <c r="AD16" s="57"/>
      <c r="AE16" s="9">
        <v>900000</v>
      </c>
      <c r="AF16" s="57"/>
      <c r="AG16" s="9">
        <v>1500000000000</v>
      </c>
      <c r="AH16" s="57"/>
      <c r="AI16" s="9">
        <v>1349265937500</v>
      </c>
      <c r="AJ16" s="57"/>
      <c r="AK16" s="94">
        <f>AI16/سهام!$AA$1</f>
        <v>8.6491228713184484E-3</v>
      </c>
    </row>
    <row r="17" spans="1:37" x14ac:dyDescent="0.45">
      <c r="A17" s="17" t="s">
        <v>26</v>
      </c>
      <c r="C17" s="7" t="s">
        <v>25</v>
      </c>
      <c r="E17" s="7" t="s">
        <v>25</v>
      </c>
      <c r="G17" s="7" t="s">
        <v>27</v>
      </c>
      <c r="I17" s="7" t="s">
        <v>28</v>
      </c>
      <c r="K17" s="9">
        <v>23</v>
      </c>
      <c r="L17" s="57"/>
      <c r="M17" s="9">
        <v>23</v>
      </c>
      <c r="O17" s="9">
        <v>526865</v>
      </c>
      <c r="P17" s="57"/>
      <c r="Q17" s="9">
        <v>500020153650</v>
      </c>
      <c r="R17" s="57"/>
      <c r="S17" s="9">
        <v>493450409484</v>
      </c>
      <c r="T17" s="57"/>
      <c r="U17" s="9">
        <v>0</v>
      </c>
      <c r="V17" s="57"/>
      <c r="W17" s="9">
        <v>0</v>
      </c>
      <c r="X17" s="57"/>
      <c r="Y17" s="9">
        <v>0</v>
      </c>
      <c r="Z17" s="57"/>
      <c r="AA17" s="9">
        <v>0</v>
      </c>
      <c r="AB17" s="57"/>
      <c r="AC17" s="9">
        <v>526865</v>
      </c>
      <c r="AD17" s="57"/>
      <c r="AE17" s="9">
        <v>925000</v>
      </c>
      <c r="AF17" s="57"/>
      <c r="AG17" s="9">
        <v>500020153650</v>
      </c>
      <c r="AH17" s="57"/>
      <c r="AI17" s="9">
        <v>487085128369</v>
      </c>
      <c r="AJ17" s="57"/>
      <c r="AK17" s="94">
        <f>AI17/سهام!$AA$1</f>
        <v>3.1223341573872643E-3</v>
      </c>
    </row>
    <row r="18" spans="1:37" x14ac:dyDescent="0.45">
      <c r="A18" s="17" t="s">
        <v>89</v>
      </c>
      <c r="C18" s="7" t="s">
        <v>25</v>
      </c>
      <c r="E18" s="7" t="s">
        <v>25</v>
      </c>
      <c r="G18" s="7" t="s">
        <v>93</v>
      </c>
      <c r="I18" s="7" t="s">
        <v>94</v>
      </c>
      <c r="K18" s="9">
        <v>23</v>
      </c>
      <c r="L18" s="57"/>
      <c r="M18" s="9">
        <v>23</v>
      </c>
      <c r="O18" s="9">
        <v>3528000</v>
      </c>
      <c r="P18" s="57"/>
      <c r="Q18" s="9">
        <v>3199976493180</v>
      </c>
      <c r="R18" s="57"/>
      <c r="S18" s="9">
        <v>3490820833500</v>
      </c>
      <c r="T18" s="57"/>
      <c r="U18" s="9">
        <v>0</v>
      </c>
      <c r="V18" s="57"/>
      <c r="W18" s="9">
        <v>0</v>
      </c>
      <c r="X18" s="57"/>
      <c r="Y18" s="9">
        <v>0</v>
      </c>
      <c r="Z18" s="57"/>
      <c r="AA18" s="9">
        <v>0</v>
      </c>
      <c r="AB18" s="57"/>
      <c r="AC18" s="9">
        <v>3528000</v>
      </c>
      <c r="AD18" s="57"/>
      <c r="AE18" s="9">
        <v>926500</v>
      </c>
      <c r="AF18" s="57"/>
      <c r="AG18" s="9">
        <v>3199976493180</v>
      </c>
      <c r="AH18" s="57"/>
      <c r="AI18" s="9">
        <v>3266914648725</v>
      </c>
      <c r="AJ18" s="57"/>
      <c r="AK18" s="94">
        <f>AI18/سهام!$AA$1</f>
        <v>2.0941717582589364E-2</v>
      </c>
    </row>
    <row r="19" spans="1:37" x14ac:dyDescent="0.45">
      <c r="A19" s="17" t="s">
        <v>111</v>
      </c>
      <c r="C19" s="7" t="s">
        <v>25</v>
      </c>
      <c r="E19" s="7" t="s">
        <v>25</v>
      </c>
      <c r="G19" s="2" t="s">
        <v>119</v>
      </c>
      <c r="I19" s="7" t="s">
        <v>148</v>
      </c>
      <c r="K19" s="9">
        <v>23</v>
      </c>
      <c r="L19" s="57"/>
      <c r="M19" s="9">
        <v>23</v>
      </c>
      <c r="O19" s="9">
        <v>2700000</v>
      </c>
      <c r="P19" s="57"/>
      <c r="Q19" s="9">
        <v>2445126000000</v>
      </c>
      <c r="R19" s="57"/>
      <c r="S19" s="9">
        <v>2496141984375</v>
      </c>
      <c r="T19" s="57"/>
      <c r="U19" s="9">
        <v>0</v>
      </c>
      <c r="V19" s="57"/>
      <c r="W19" s="9">
        <v>0</v>
      </c>
      <c r="X19" s="57"/>
      <c r="Y19" s="9">
        <v>0</v>
      </c>
      <c r="Z19" s="57"/>
      <c r="AA19" s="9">
        <v>0</v>
      </c>
      <c r="AB19" s="57"/>
      <c r="AC19" s="9">
        <v>2700000</v>
      </c>
      <c r="AD19" s="57"/>
      <c r="AE19" s="9">
        <v>865290</v>
      </c>
      <c r="AF19" s="57"/>
      <c r="AG19" s="9">
        <v>2445126000000</v>
      </c>
      <c r="AH19" s="57"/>
      <c r="AI19" s="9">
        <v>2335012646118</v>
      </c>
      <c r="AJ19" s="57"/>
      <c r="AK19" s="94">
        <f>AI19/سهام!$AA$1</f>
        <v>1.4967999058641471E-2</v>
      </c>
    </row>
    <row r="20" spans="1:37" x14ac:dyDescent="0.45">
      <c r="A20" s="1" t="s">
        <v>149</v>
      </c>
      <c r="B20" s="27"/>
      <c r="C20" s="2" t="s">
        <v>25</v>
      </c>
      <c r="D20" s="23"/>
      <c r="E20" s="2" t="s">
        <v>25</v>
      </c>
      <c r="F20" s="23"/>
      <c r="G20" s="2" t="s">
        <v>147</v>
      </c>
      <c r="H20" s="23"/>
      <c r="I20" s="2" t="s">
        <v>152</v>
      </c>
      <c r="J20" s="27"/>
      <c r="K20" s="10">
        <v>23</v>
      </c>
      <c r="L20" s="77"/>
      <c r="M20" s="10">
        <v>23</v>
      </c>
      <c r="N20" s="23"/>
      <c r="O20" s="10">
        <v>3200000</v>
      </c>
      <c r="P20" s="77"/>
      <c r="Q20" s="10">
        <v>2956241802034</v>
      </c>
      <c r="R20" s="77"/>
      <c r="S20" s="10">
        <v>2728115780000</v>
      </c>
      <c r="T20" s="77"/>
      <c r="U20" s="10">
        <v>0</v>
      </c>
      <c r="V20" s="77"/>
      <c r="W20" s="10">
        <v>0</v>
      </c>
      <c r="X20" s="77"/>
      <c r="Y20" s="9">
        <v>0</v>
      </c>
      <c r="Z20" s="57"/>
      <c r="AA20" s="9">
        <v>0</v>
      </c>
      <c r="AB20" s="77"/>
      <c r="AC20" s="10">
        <v>3200000</v>
      </c>
      <c r="AD20" s="77"/>
      <c r="AE20" s="10">
        <v>848352</v>
      </c>
      <c r="AF20" s="77"/>
      <c r="AG20" s="10">
        <v>2956241802034</v>
      </c>
      <c r="AH20" s="57"/>
      <c r="AI20" s="9">
        <v>2713251003119</v>
      </c>
      <c r="AJ20" s="57"/>
      <c r="AK20" s="94">
        <f>AI20/سهام!$AA$1</f>
        <v>1.7392598934340371E-2</v>
      </c>
    </row>
    <row r="21" spans="1:37" x14ac:dyDescent="0.45">
      <c r="A21" s="17" t="s">
        <v>158</v>
      </c>
      <c r="C21" s="7" t="s">
        <v>25</v>
      </c>
      <c r="E21" s="7" t="s">
        <v>25</v>
      </c>
      <c r="G21" s="7" t="s">
        <v>160</v>
      </c>
      <c r="I21" s="7" t="s">
        <v>161</v>
      </c>
      <c r="K21" s="9">
        <v>23</v>
      </c>
      <c r="L21" s="57"/>
      <c r="M21" s="9">
        <v>23</v>
      </c>
      <c r="O21" s="9">
        <v>4744704</v>
      </c>
      <c r="P21" s="57"/>
      <c r="Q21" s="9">
        <v>4374996664320</v>
      </c>
      <c r="R21" s="57"/>
      <c r="S21" s="9">
        <v>4039530965403</v>
      </c>
      <c r="T21" s="57"/>
      <c r="U21" s="9">
        <v>0</v>
      </c>
      <c r="V21" s="57"/>
      <c r="W21" s="9">
        <v>0</v>
      </c>
      <c r="X21" s="57"/>
      <c r="Y21" s="9">
        <v>0</v>
      </c>
      <c r="Z21" s="57"/>
      <c r="AA21" s="9">
        <v>0</v>
      </c>
      <c r="AB21" s="57"/>
      <c r="AC21" s="9">
        <v>4744704</v>
      </c>
      <c r="AD21" s="57"/>
      <c r="AE21" s="9">
        <v>888241</v>
      </c>
      <c r="AF21" s="57"/>
      <c r="AG21" s="9">
        <v>4374996664320</v>
      </c>
      <c r="AH21" s="57"/>
      <c r="AI21" s="9">
        <v>4212149023573</v>
      </c>
      <c r="AJ21" s="57"/>
      <c r="AK21" s="94">
        <f>AI21/سهام!$AA$1</f>
        <v>2.7000899855731297E-2</v>
      </c>
    </row>
    <row r="22" spans="1:37" x14ac:dyDescent="0.45">
      <c r="A22" s="17" t="s">
        <v>157</v>
      </c>
      <c r="C22" s="7" t="s">
        <v>25</v>
      </c>
      <c r="E22" s="7" t="s">
        <v>25</v>
      </c>
      <c r="G22" s="7" t="s">
        <v>159</v>
      </c>
      <c r="I22" s="7" t="s">
        <v>164</v>
      </c>
      <c r="K22" s="9">
        <v>23</v>
      </c>
      <c r="L22" s="57"/>
      <c r="M22" s="9">
        <v>23</v>
      </c>
      <c r="O22" s="9">
        <v>3253232</v>
      </c>
      <c r="P22" s="57"/>
      <c r="Q22" s="9">
        <v>3000000421120</v>
      </c>
      <c r="R22" s="57"/>
      <c r="S22" s="9">
        <v>2564887367848</v>
      </c>
      <c r="T22" s="57"/>
      <c r="U22" s="9">
        <v>0</v>
      </c>
      <c r="V22" s="57"/>
      <c r="W22" s="9">
        <v>0</v>
      </c>
      <c r="X22" s="57"/>
      <c r="Y22" s="9">
        <v>0</v>
      </c>
      <c r="Z22" s="33"/>
      <c r="AA22" s="33">
        <v>0</v>
      </c>
      <c r="AB22" s="57"/>
      <c r="AC22" s="9">
        <v>3253232</v>
      </c>
      <c r="AD22" s="57"/>
      <c r="AE22" s="9">
        <v>906225</v>
      </c>
      <c r="AF22" s="57"/>
      <c r="AG22" s="9">
        <v>3000000421120</v>
      </c>
      <c r="AH22" s="57"/>
      <c r="AI22" s="9">
        <v>2946559610734</v>
      </c>
      <c r="AJ22" s="57"/>
      <c r="AK22" s="94">
        <f>AI22/سهام!$AA$1</f>
        <v>1.8888163861990787E-2</v>
      </c>
    </row>
    <row r="23" spans="1:37" x14ac:dyDescent="0.45">
      <c r="A23" s="1" t="s">
        <v>178</v>
      </c>
      <c r="C23" s="7" t="s">
        <v>25</v>
      </c>
      <c r="E23" s="7" t="s">
        <v>25</v>
      </c>
      <c r="G23" s="2" t="s">
        <v>171</v>
      </c>
      <c r="I23" s="7" t="s">
        <v>183</v>
      </c>
      <c r="K23" s="10">
        <v>23</v>
      </c>
      <c r="L23" s="57"/>
      <c r="M23" s="10">
        <v>23</v>
      </c>
      <c r="O23" s="9">
        <v>2503046</v>
      </c>
      <c r="P23" s="57"/>
      <c r="Q23" s="9">
        <v>2280274906000</v>
      </c>
      <c r="R23" s="57"/>
      <c r="S23" s="10">
        <v>1937304839790</v>
      </c>
      <c r="T23" s="57"/>
      <c r="U23" s="10">
        <v>0</v>
      </c>
      <c r="V23" s="57"/>
      <c r="W23" s="10">
        <v>0</v>
      </c>
      <c r="X23" s="57"/>
      <c r="Y23" s="9">
        <v>0</v>
      </c>
      <c r="Z23" s="57"/>
      <c r="AA23" s="9">
        <v>0</v>
      </c>
      <c r="AB23" s="57"/>
      <c r="AC23" s="9">
        <v>2503046</v>
      </c>
      <c r="AD23" s="57"/>
      <c r="AE23" s="9">
        <v>756514</v>
      </c>
      <c r="AF23" s="57"/>
      <c r="AG23" s="9">
        <v>2280274906000</v>
      </c>
      <c r="AH23" s="57"/>
      <c r="AI23" s="9">
        <v>1892559702439</v>
      </c>
      <c r="AJ23" s="57"/>
      <c r="AK23" s="94">
        <f>AI23/سهام!$AA$1</f>
        <v>1.2131768061995406E-2</v>
      </c>
    </row>
    <row r="24" spans="1:37" x14ac:dyDescent="0.45">
      <c r="A24" s="17" t="s">
        <v>29</v>
      </c>
      <c r="C24" s="7" t="s">
        <v>25</v>
      </c>
      <c r="E24" s="7" t="s">
        <v>25</v>
      </c>
      <c r="G24" s="7" t="s">
        <v>30</v>
      </c>
      <c r="I24" s="7" t="s">
        <v>31</v>
      </c>
      <c r="K24" s="9">
        <v>23</v>
      </c>
      <c r="L24" s="57"/>
      <c r="M24" s="9">
        <v>23</v>
      </c>
      <c r="O24" s="9">
        <v>500000</v>
      </c>
      <c r="P24" s="57"/>
      <c r="Q24" s="9">
        <v>500000000000</v>
      </c>
      <c r="R24" s="57"/>
      <c r="S24" s="9">
        <v>449755312500</v>
      </c>
      <c r="T24" s="57"/>
      <c r="U24" s="9">
        <v>0</v>
      </c>
      <c r="V24" s="57"/>
      <c r="W24" s="9">
        <v>0</v>
      </c>
      <c r="X24" s="57"/>
      <c r="Y24" s="9">
        <v>0</v>
      </c>
      <c r="Z24" s="57"/>
      <c r="AA24" s="9">
        <v>0</v>
      </c>
      <c r="AB24" s="57"/>
      <c r="AC24" s="9">
        <v>500000</v>
      </c>
      <c r="AD24" s="57"/>
      <c r="AE24" s="9">
        <v>1000000</v>
      </c>
      <c r="AF24" s="57"/>
      <c r="AG24" s="9">
        <v>500000000000</v>
      </c>
      <c r="AH24" s="57"/>
      <c r="AI24" s="9">
        <v>499728125000</v>
      </c>
      <c r="AJ24" s="57"/>
      <c r="AK24" s="94">
        <f>AI24/سهام!$AA$1</f>
        <v>3.2033788412290545E-3</v>
      </c>
    </row>
    <row r="25" spans="1:37" x14ac:dyDescent="0.45">
      <c r="A25" s="17" t="s">
        <v>97</v>
      </c>
      <c r="C25" s="7" t="s">
        <v>25</v>
      </c>
      <c r="E25" s="7" t="s">
        <v>25</v>
      </c>
      <c r="G25" s="7" t="s">
        <v>99</v>
      </c>
      <c r="I25" s="7" t="s">
        <v>100</v>
      </c>
      <c r="K25" s="9">
        <v>18</v>
      </c>
      <c r="L25" s="57"/>
      <c r="M25" s="9">
        <v>18</v>
      </c>
      <c r="O25" s="9">
        <v>4302000</v>
      </c>
      <c r="P25" s="57"/>
      <c r="Q25" s="9">
        <v>3650468775951</v>
      </c>
      <c r="R25" s="57"/>
      <c r="S25" s="9">
        <v>4299660787500</v>
      </c>
      <c r="T25" s="57"/>
      <c r="U25" s="9">
        <v>0</v>
      </c>
      <c r="V25" s="57"/>
      <c r="W25" s="9">
        <v>0</v>
      </c>
      <c r="X25" s="57"/>
      <c r="Y25" s="9">
        <v>4302000</v>
      </c>
      <c r="Z25" s="57"/>
      <c r="AA25" s="9">
        <v>4302000000000</v>
      </c>
      <c r="AB25" s="57"/>
      <c r="AC25" s="9">
        <v>0</v>
      </c>
      <c r="AD25" s="57"/>
      <c r="AE25" s="9">
        <v>0</v>
      </c>
      <c r="AF25" s="57"/>
      <c r="AG25" s="9">
        <v>0</v>
      </c>
      <c r="AH25" s="57"/>
      <c r="AI25" s="9">
        <v>0</v>
      </c>
      <c r="AJ25" s="57"/>
      <c r="AK25" s="94">
        <f>AI25/سهام!$AA$1</f>
        <v>0</v>
      </c>
    </row>
    <row r="26" spans="1:37" x14ac:dyDescent="0.45">
      <c r="A26" s="17" t="s">
        <v>105</v>
      </c>
      <c r="C26" s="7" t="s">
        <v>25</v>
      </c>
      <c r="E26" s="7" t="s">
        <v>25</v>
      </c>
      <c r="G26" s="7" t="s">
        <v>106</v>
      </c>
      <c r="I26" s="7" t="s">
        <v>107</v>
      </c>
      <c r="K26" s="9">
        <v>18</v>
      </c>
      <c r="L26" s="57"/>
      <c r="M26" s="9">
        <v>18</v>
      </c>
      <c r="O26" s="9">
        <v>2650000</v>
      </c>
      <c r="P26" s="57"/>
      <c r="Q26" s="9">
        <v>2014365037500</v>
      </c>
      <c r="R26" s="57"/>
      <c r="S26" s="9">
        <v>1970837823910</v>
      </c>
      <c r="T26" s="57"/>
      <c r="U26" s="9">
        <v>0</v>
      </c>
      <c r="V26" s="57"/>
      <c r="W26" s="9">
        <v>0</v>
      </c>
      <c r="X26" s="57"/>
      <c r="Y26" s="9">
        <v>0</v>
      </c>
      <c r="Z26" s="33"/>
      <c r="AA26" s="33">
        <v>0</v>
      </c>
      <c r="AB26" s="57"/>
      <c r="AC26" s="9">
        <v>2650000</v>
      </c>
      <c r="AD26" s="57"/>
      <c r="AE26" s="9">
        <v>744117</v>
      </c>
      <c r="AF26" s="57"/>
      <c r="AG26" s="9">
        <v>2014365037500</v>
      </c>
      <c r="AH26" s="57"/>
      <c r="AI26" s="9">
        <v>1970837823910</v>
      </c>
      <c r="AJ26" s="57"/>
      <c r="AK26" s="94">
        <f>AI26/سهام!$AA$1</f>
        <v>1.2633549861951851E-2</v>
      </c>
    </row>
    <row r="27" spans="1:37" x14ac:dyDescent="0.45">
      <c r="A27" s="17" t="s">
        <v>98</v>
      </c>
      <c r="C27" s="7" t="s">
        <v>25</v>
      </c>
      <c r="E27" s="7" t="s">
        <v>25</v>
      </c>
      <c r="G27" s="7" t="s">
        <v>99</v>
      </c>
      <c r="I27" s="7" t="s">
        <v>101</v>
      </c>
      <c r="K27" s="9">
        <v>18</v>
      </c>
      <c r="L27" s="57"/>
      <c r="M27" s="9">
        <v>18</v>
      </c>
      <c r="O27" s="9">
        <v>646000</v>
      </c>
      <c r="P27" s="57"/>
      <c r="Q27" s="9">
        <v>548164381035</v>
      </c>
      <c r="R27" s="57"/>
      <c r="S27" s="9">
        <v>645648737500</v>
      </c>
      <c r="T27" s="57"/>
      <c r="U27" s="9">
        <v>0</v>
      </c>
      <c r="V27" s="57"/>
      <c r="W27" s="9">
        <v>0</v>
      </c>
      <c r="X27" s="57"/>
      <c r="Y27" s="9">
        <v>646000</v>
      </c>
      <c r="Z27" s="33"/>
      <c r="AA27" s="33">
        <v>646000000000</v>
      </c>
      <c r="AB27" s="57"/>
      <c r="AC27" s="9">
        <v>0</v>
      </c>
      <c r="AD27" s="57"/>
      <c r="AE27" s="9">
        <v>0</v>
      </c>
      <c r="AF27" s="57"/>
      <c r="AG27" s="9">
        <v>0</v>
      </c>
      <c r="AH27" s="57"/>
      <c r="AI27" s="9">
        <v>0</v>
      </c>
      <c r="AJ27" s="57"/>
      <c r="AK27" s="94">
        <f>AI27/سهام!$AA$1</f>
        <v>0</v>
      </c>
    </row>
    <row r="28" spans="1:37" x14ac:dyDescent="0.45">
      <c r="A28" s="17" t="s">
        <v>96</v>
      </c>
      <c r="C28" s="7" t="s">
        <v>25</v>
      </c>
      <c r="E28" s="7" t="s">
        <v>25</v>
      </c>
      <c r="G28" s="7" t="s">
        <v>99</v>
      </c>
      <c r="I28" s="7" t="s">
        <v>100</v>
      </c>
      <c r="K28" s="9">
        <v>18</v>
      </c>
      <c r="L28" s="57"/>
      <c r="M28" s="9">
        <v>18</v>
      </c>
      <c r="O28" s="9">
        <v>1983800</v>
      </c>
      <c r="P28" s="57"/>
      <c r="Q28" s="9">
        <v>1683356682048</v>
      </c>
      <c r="R28" s="57"/>
      <c r="S28" s="9">
        <v>1982721308750</v>
      </c>
      <c r="T28" s="57"/>
      <c r="U28" s="9">
        <v>0</v>
      </c>
      <c r="V28" s="57"/>
      <c r="W28" s="9">
        <v>0</v>
      </c>
      <c r="X28" s="57"/>
      <c r="Y28" s="9">
        <v>1983800</v>
      </c>
      <c r="Z28" s="57"/>
      <c r="AA28" s="9">
        <v>1983800000000</v>
      </c>
      <c r="AB28" s="57"/>
      <c r="AC28" s="9">
        <v>0</v>
      </c>
      <c r="AD28" s="57"/>
      <c r="AE28" s="9">
        <v>0</v>
      </c>
      <c r="AF28" s="57"/>
      <c r="AG28" s="9">
        <v>0</v>
      </c>
      <c r="AH28" s="57"/>
      <c r="AI28" s="9">
        <v>0</v>
      </c>
      <c r="AJ28" s="57"/>
      <c r="AK28" s="94">
        <f>AI28/سهام!$AA$1</f>
        <v>0</v>
      </c>
    </row>
    <row r="29" spans="1:37" x14ac:dyDescent="0.45">
      <c r="A29" s="17" t="s">
        <v>192</v>
      </c>
      <c r="C29" s="7" t="s">
        <v>25</v>
      </c>
      <c r="E29" s="7" t="s">
        <v>25</v>
      </c>
      <c r="G29" s="7" t="s">
        <v>195</v>
      </c>
      <c r="I29" s="7" t="s">
        <v>196</v>
      </c>
      <c r="K29" s="9">
        <v>0</v>
      </c>
      <c r="L29" s="57"/>
      <c r="M29" s="9">
        <v>0</v>
      </c>
      <c r="O29" s="9">
        <v>0</v>
      </c>
      <c r="P29" s="57"/>
      <c r="Q29" s="9">
        <v>0</v>
      </c>
      <c r="R29" s="57"/>
      <c r="S29" s="9">
        <v>0</v>
      </c>
      <c r="T29" s="57"/>
      <c r="U29" s="9">
        <v>1926340</v>
      </c>
      <c r="V29" s="57"/>
      <c r="W29" s="9">
        <v>4999988840600</v>
      </c>
      <c r="X29" s="57"/>
      <c r="Y29" s="9">
        <v>0</v>
      </c>
      <c r="Z29" s="57"/>
      <c r="AA29" s="9">
        <v>0</v>
      </c>
      <c r="AB29" s="57"/>
      <c r="AC29" s="9">
        <v>1926340</v>
      </c>
      <c r="AD29" s="57"/>
      <c r="AE29" s="9">
        <v>2600283</v>
      </c>
      <c r="AF29" s="57"/>
      <c r="AG29" s="9">
        <v>4999988840600</v>
      </c>
      <c r="AH29" s="57"/>
      <c r="AI29" s="9">
        <v>5005397608083</v>
      </c>
      <c r="AJ29" s="57"/>
      <c r="AK29" s="94">
        <f>AI29/سهام!$AA$1</f>
        <v>3.2085816241924754E-2</v>
      </c>
    </row>
    <row r="30" spans="1:37" x14ac:dyDescent="0.45">
      <c r="A30" s="17" t="s">
        <v>193</v>
      </c>
      <c r="C30" s="7" t="s">
        <v>25</v>
      </c>
      <c r="E30" s="7" t="s">
        <v>25</v>
      </c>
      <c r="G30" s="7" t="s">
        <v>101</v>
      </c>
      <c r="I30" s="7" t="s">
        <v>197</v>
      </c>
      <c r="K30" s="9">
        <v>23</v>
      </c>
      <c r="L30" s="57"/>
      <c r="M30" s="9">
        <v>23</v>
      </c>
      <c r="O30" s="9">
        <v>0</v>
      </c>
      <c r="P30" s="57"/>
      <c r="Q30" s="9">
        <v>0</v>
      </c>
      <c r="R30" s="57"/>
      <c r="S30" s="9">
        <v>0</v>
      </c>
      <c r="T30" s="57"/>
      <c r="U30" s="9">
        <v>4000000</v>
      </c>
      <c r="V30" s="57"/>
      <c r="W30" s="9">
        <v>4000000000000</v>
      </c>
      <c r="X30" s="57"/>
      <c r="Y30" s="9">
        <v>0</v>
      </c>
      <c r="Z30" s="57"/>
      <c r="AA30" s="9">
        <v>0</v>
      </c>
      <c r="AB30" s="57"/>
      <c r="AC30" s="9">
        <v>4000000</v>
      </c>
      <c r="AD30" s="57"/>
      <c r="AE30" s="9">
        <v>1000000</v>
      </c>
      <c r="AF30" s="57"/>
      <c r="AG30" s="9">
        <v>4000000000000</v>
      </c>
      <c r="AH30" s="57"/>
      <c r="AI30" s="9">
        <v>3997825000000</v>
      </c>
      <c r="AJ30" s="57"/>
      <c r="AK30" s="94">
        <f>AI30/سهام!$AA$1</f>
        <v>2.5627030729832436E-2</v>
      </c>
    </row>
    <row r="31" spans="1:37" x14ac:dyDescent="0.45">
      <c r="A31" s="17" t="s">
        <v>194</v>
      </c>
      <c r="C31" s="7" t="s">
        <v>25</v>
      </c>
      <c r="E31" s="7" t="s">
        <v>25</v>
      </c>
      <c r="G31" s="7" t="s">
        <v>198</v>
      </c>
      <c r="I31" s="7" t="s">
        <v>199</v>
      </c>
      <c r="K31" s="9">
        <v>23</v>
      </c>
      <c r="L31" s="57"/>
      <c r="M31" s="9">
        <v>23</v>
      </c>
      <c r="O31" s="9">
        <v>0</v>
      </c>
      <c r="P31" s="57"/>
      <c r="Q31" s="9">
        <v>0</v>
      </c>
      <c r="R31" s="57"/>
      <c r="S31" s="9">
        <v>0</v>
      </c>
      <c r="T31" s="57"/>
      <c r="U31" s="9">
        <v>6385595</v>
      </c>
      <c r="V31" s="57"/>
      <c r="W31" s="9">
        <v>5659999840150</v>
      </c>
      <c r="X31" s="57"/>
      <c r="Y31" s="9">
        <v>0</v>
      </c>
      <c r="Z31" s="57"/>
      <c r="AA31" s="9">
        <v>0</v>
      </c>
      <c r="AB31" s="57"/>
      <c r="AC31" s="9">
        <v>6385595</v>
      </c>
      <c r="AD31" s="57"/>
      <c r="AE31" s="9">
        <v>820000</v>
      </c>
      <c r="AF31" s="57"/>
      <c r="AG31" s="9">
        <v>5659999840150</v>
      </c>
      <c r="AH31" s="57"/>
      <c r="AI31" s="9">
        <v>5233340722829</v>
      </c>
      <c r="AJ31" s="57"/>
      <c r="AK31" s="94">
        <f>AI31/سهام!$AA$1</f>
        <v>3.3546987055116793E-2</v>
      </c>
    </row>
    <row r="32" spans="1:37" x14ac:dyDescent="0.45">
      <c r="A32" s="17" t="s">
        <v>150</v>
      </c>
      <c r="C32" s="7" t="s">
        <v>162</v>
      </c>
      <c r="E32" s="7" t="s">
        <v>162</v>
      </c>
      <c r="G32" s="2" t="s">
        <v>92</v>
      </c>
      <c r="I32" s="7" t="s">
        <v>153</v>
      </c>
      <c r="K32" s="9">
        <v>23</v>
      </c>
      <c r="L32" s="57"/>
      <c r="M32" s="9">
        <v>23</v>
      </c>
      <c r="O32" s="9">
        <v>5000000</v>
      </c>
      <c r="P32" s="57"/>
      <c r="Q32" s="9">
        <v>5000000000000</v>
      </c>
      <c r="R32" s="57"/>
      <c r="S32" s="9">
        <v>5000000000000</v>
      </c>
      <c r="T32" s="57"/>
      <c r="U32" s="9">
        <v>0</v>
      </c>
      <c r="V32" s="57"/>
      <c r="W32" s="9">
        <v>0</v>
      </c>
      <c r="X32" s="57"/>
      <c r="Y32" s="9">
        <v>0</v>
      </c>
      <c r="Z32" s="57"/>
      <c r="AA32" s="9">
        <v>0</v>
      </c>
      <c r="AB32" s="57"/>
      <c r="AC32" s="9">
        <v>5000000</v>
      </c>
      <c r="AD32" s="57"/>
      <c r="AE32" s="9">
        <v>1000000</v>
      </c>
      <c r="AF32" s="57"/>
      <c r="AG32" s="9">
        <v>5000000000000</v>
      </c>
      <c r="AH32" s="57"/>
      <c r="AI32" s="9">
        <v>5000000000000</v>
      </c>
      <c r="AJ32" s="57"/>
      <c r="AK32" s="94">
        <f>AI32/سهام!$AA$1</f>
        <v>3.205121626113254E-2</v>
      </c>
    </row>
    <row r="33" spans="1:37" x14ac:dyDescent="0.45">
      <c r="A33" s="17" t="s">
        <v>151</v>
      </c>
      <c r="C33" s="7" t="s">
        <v>162</v>
      </c>
      <c r="E33" s="7" t="s">
        <v>162</v>
      </c>
      <c r="G33" s="2" t="s">
        <v>92</v>
      </c>
      <c r="I33" s="7" t="s">
        <v>153</v>
      </c>
      <c r="K33" s="9">
        <v>23</v>
      </c>
      <c r="L33" s="57"/>
      <c r="M33" s="9">
        <v>23</v>
      </c>
      <c r="O33" s="9">
        <v>5000000</v>
      </c>
      <c r="P33" s="57"/>
      <c r="Q33" s="9">
        <v>5000000000000</v>
      </c>
      <c r="R33" s="57"/>
      <c r="S33" s="9">
        <v>5000000000000</v>
      </c>
      <c r="T33" s="57"/>
      <c r="U33" s="9">
        <v>0</v>
      </c>
      <c r="V33" s="57"/>
      <c r="W33" s="9">
        <v>0</v>
      </c>
      <c r="X33" s="57"/>
      <c r="Y33" s="9">
        <v>0</v>
      </c>
      <c r="Z33" s="57"/>
      <c r="AA33" s="9">
        <v>0</v>
      </c>
      <c r="AB33" s="57"/>
      <c r="AC33" s="9">
        <v>5000000</v>
      </c>
      <c r="AD33" s="57"/>
      <c r="AE33" s="9">
        <v>1000000</v>
      </c>
      <c r="AF33" s="57"/>
      <c r="AG33" s="9">
        <v>5000000000000</v>
      </c>
      <c r="AH33" s="57"/>
      <c r="AI33" s="9">
        <v>5000000000000</v>
      </c>
      <c r="AJ33" s="57"/>
      <c r="AK33" s="94">
        <f>AI33/سهام!$AA$1</f>
        <v>3.205121626113254E-2</v>
      </c>
    </row>
    <row r="34" spans="1:37" ht="21" x14ac:dyDescent="0.45">
      <c r="A34" s="98" t="s">
        <v>145</v>
      </c>
      <c r="C34" s="2"/>
      <c r="E34" s="2"/>
      <c r="G34" s="2"/>
      <c r="I34" s="2"/>
      <c r="K34" s="2"/>
      <c r="M34" s="2"/>
      <c r="O34" s="9"/>
      <c r="Q34" s="79">
        <f>SUM(Q10:Q33)</f>
        <v>62655513555731</v>
      </c>
      <c r="S34" s="79">
        <f>SUM(S10:S33)</f>
        <v>60621177915862</v>
      </c>
      <c r="U34" s="2"/>
      <c r="W34" s="79">
        <f>SUM(W10:W33)</f>
        <v>14659988680750</v>
      </c>
      <c r="Y34" s="2"/>
      <c r="AA34" s="79">
        <f>SUM(AA10:AA33)</f>
        <v>6931800000000</v>
      </c>
      <c r="AC34" s="2"/>
      <c r="AE34" s="2"/>
      <c r="AG34" s="79">
        <f>SUM(AG10:AG33)</f>
        <v>71433512397447</v>
      </c>
      <c r="AI34" s="79">
        <f>SUM(AI10:AI33)</f>
        <v>68514503122298</v>
      </c>
      <c r="AK34" s="91">
        <f>SUM(AK10:AK33)</f>
        <v>0.4391946313193627</v>
      </c>
    </row>
    <row r="40" spans="1:37" x14ac:dyDescent="0.45">
      <c r="V40" s="6">
        <v>0</v>
      </c>
    </row>
  </sheetData>
  <sortState xmlns:xlrd2="http://schemas.microsoft.com/office/spreadsheetml/2017/richdata2" ref="A10:AK33">
    <sortCondition descending="1" ref="AI10:AI33"/>
  </sortState>
  <mergeCells count="25">
    <mergeCell ref="A2:AK2"/>
    <mergeCell ref="A1:AK1"/>
    <mergeCell ref="Y7:AA7"/>
    <mergeCell ref="O7:O8"/>
    <mergeCell ref="M7:M8"/>
    <mergeCell ref="K7:K8"/>
    <mergeCell ref="I7:I8"/>
    <mergeCell ref="G7:G8"/>
    <mergeCell ref="S7:S8"/>
    <mergeCell ref="Q7:Q8"/>
    <mergeCell ref="U7:W7"/>
    <mergeCell ref="A7:B8"/>
    <mergeCell ref="E7:E8"/>
    <mergeCell ref="C7:C8"/>
    <mergeCell ref="AK7:AK8"/>
    <mergeCell ref="AC6:AK6"/>
    <mergeCell ref="AI7:AI8"/>
    <mergeCell ref="AG7:AG8"/>
    <mergeCell ref="AE7:AE8"/>
    <mergeCell ref="AC7:AC8"/>
    <mergeCell ref="A3:AK3"/>
    <mergeCell ref="U6:AA6"/>
    <mergeCell ref="O6:S6"/>
    <mergeCell ref="A6:N6"/>
    <mergeCell ref="A4:AK4"/>
  </mergeCells>
  <pageMargins left="0.39" right="0.39" top="0.39" bottom="0.39" header="0" footer="0"/>
  <pageSetup paperSize="9"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N10"/>
  <sheetViews>
    <sheetView rightToLeft="1" view="pageBreakPreview" zoomScale="115" zoomScaleNormal="100" zoomScaleSheetLayoutView="115" workbookViewId="0">
      <selection activeCell="I10" sqref="I10"/>
    </sheetView>
  </sheetViews>
  <sheetFormatPr defaultRowHeight="18.75" x14ac:dyDescent="0.45"/>
  <cols>
    <col min="1" max="1" width="26" style="5" customWidth="1"/>
    <col min="2" max="2" width="0.85546875" style="5" customWidth="1"/>
    <col min="3" max="3" width="25.5703125" style="52" bestFit="1" customWidth="1"/>
    <col min="4" max="4" width="0.85546875" style="52" customWidth="1"/>
    <col min="5" max="5" width="25.85546875" style="52" bestFit="1" customWidth="1"/>
    <col min="6" max="6" width="0.85546875" style="52" customWidth="1"/>
    <col min="7" max="7" width="24.7109375" style="52" bestFit="1" customWidth="1"/>
    <col min="8" max="8" width="0.85546875" style="52" customWidth="1"/>
    <col min="9" max="9" width="25.28515625" style="52" bestFit="1" customWidth="1"/>
    <col min="10" max="10" width="0.85546875" style="52" customWidth="1"/>
    <col min="11" max="11" width="11.140625" style="52" customWidth="1"/>
    <col min="12" max="12" width="1.42578125" style="52" customWidth="1"/>
    <col min="13" max="13" width="12.42578125" style="52" bestFit="1" customWidth="1"/>
    <col min="14" max="14" width="9.140625" style="52"/>
    <col min="15" max="16384" width="9.140625" style="5"/>
  </cols>
  <sheetData>
    <row r="1" spans="1:14" ht="21" x14ac:dyDescent="0.45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4" ht="21" x14ac:dyDescent="0.45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4" ht="21" x14ac:dyDescent="0.45">
      <c r="A3" s="213" t="s">
        <v>188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</row>
    <row r="5" spans="1:14" ht="21" x14ac:dyDescent="0.45">
      <c r="A5" s="215" t="s">
        <v>132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</row>
    <row r="6" spans="1:14" ht="21" x14ac:dyDescent="0.45">
      <c r="C6" s="43" t="s">
        <v>173</v>
      </c>
      <c r="D6" s="54"/>
      <c r="E6" s="214" t="s">
        <v>2</v>
      </c>
      <c r="F6" s="214"/>
      <c r="G6" s="214"/>
      <c r="H6" s="54"/>
      <c r="I6" s="214" t="s">
        <v>189</v>
      </c>
      <c r="J6" s="214"/>
      <c r="K6" s="214"/>
    </row>
    <row r="7" spans="1:14" ht="36.75" customHeight="1" x14ac:dyDescent="0.45">
      <c r="A7" s="41" t="s">
        <v>80</v>
      </c>
      <c r="B7" s="42"/>
      <c r="C7" s="43" t="s">
        <v>40</v>
      </c>
      <c r="D7" s="42"/>
      <c r="E7" s="43" t="s">
        <v>41</v>
      </c>
      <c r="F7" s="42"/>
      <c r="G7" s="43" t="s">
        <v>42</v>
      </c>
      <c r="H7" s="42"/>
      <c r="I7" s="43" t="s">
        <v>40</v>
      </c>
      <c r="J7" s="42"/>
      <c r="K7" s="44" t="s">
        <v>121</v>
      </c>
    </row>
    <row r="8" spans="1:14" ht="18.75" customHeight="1" x14ac:dyDescent="0.45">
      <c r="C8" s="49" t="s">
        <v>122</v>
      </c>
      <c r="E8" s="49" t="s">
        <v>122</v>
      </c>
      <c r="G8" s="49" t="s">
        <v>122</v>
      </c>
      <c r="I8" s="49" t="s">
        <v>122</v>
      </c>
    </row>
    <row r="9" spans="1:14" ht="21.75" customHeight="1" x14ac:dyDescent="0.45">
      <c r="A9" s="81" t="s">
        <v>120</v>
      </c>
      <c r="C9" s="33">
        <v>72546953648510</v>
      </c>
      <c r="D9" s="33"/>
      <c r="E9" s="33">
        <v>85332366128858</v>
      </c>
      <c r="F9" s="33"/>
      <c r="G9" s="33">
        <v>-79511335845030</v>
      </c>
      <c r="H9" s="33"/>
      <c r="I9" s="33">
        <v>78367983932338</v>
      </c>
      <c r="J9" s="33"/>
      <c r="K9" s="115">
        <f>I9/سهام!$AA$1</f>
        <v>0.502357840192865</v>
      </c>
    </row>
    <row r="10" spans="1:14" s="45" customFormat="1" ht="21" x14ac:dyDescent="0.55000000000000004">
      <c r="A10" s="35" t="s">
        <v>145</v>
      </c>
      <c r="C10" s="85">
        <f>SUM(C9)</f>
        <v>72546953648510</v>
      </c>
      <c r="D10" s="46"/>
      <c r="E10" s="85">
        <f>SUM(E9)</f>
        <v>85332366128858</v>
      </c>
      <c r="F10" s="46"/>
      <c r="G10" s="85">
        <f>SUM(G9)</f>
        <v>-79511335845030</v>
      </c>
      <c r="H10" s="46"/>
      <c r="I10" s="85">
        <f>SUM(I9)</f>
        <v>78367983932338</v>
      </c>
      <c r="J10" s="46"/>
      <c r="K10" s="86">
        <f>SUM(K9)</f>
        <v>0.502357840192865</v>
      </c>
      <c r="L10" s="42"/>
      <c r="M10" s="42"/>
      <c r="N10" s="42"/>
    </row>
  </sheetData>
  <sortState xmlns:xlrd2="http://schemas.microsoft.com/office/spreadsheetml/2017/richdata2" ref="A9:K9">
    <sortCondition descending="1" ref="I9"/>
  </sortState>
  <mergeCells count="6">
    <mergeCell ref="A1:K1"/>
    <mergeCell ref="I6:K6"/>
    <mergeCell ref="A5:K5"/>
    <mergeCell ref="E6:G6"/>
    <mergeCell ref="A3:K3"/>
    <mergeCell ref="A2:K2"/>
  </mergeCells>
  <pageMargins left="0.7" right="0.7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FB8E-9468-4226-9C0A-8E086653D716}">
  <sheetPr>
    <tabColor theme="6" tint="0.39997558519241921"/>
  </sheetPr>
  <dimension ref="A1:AA21"/>
  <sheetViews>
    <sheetView rightToLeft="1" view="pageBreakPreview" zoomScale="98" zoomScaleNormal="100" zoomScaleSheetLayoutView="98" workbookViewId="0">
      <selection activeCell="I24" sqref="I24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8.5703125" style="6" bestFit="1" customWidth="1"/>
    <col min="6" max="6" width="0.85546875" style="6" customWidth="1"/>
    <col min="7" max="7" width="19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6.14062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6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8.42578125" style="6" bestFit="1" customWidth="1"/>
    <col min="22" max="22" width="0.85546875" style="6" customWidth="1"/>
    <col min="23" max="23" width="21.7109375" style="6" customWidth="1"/>
    <col min="24" max="24" width="0.85546875" style="6" customWidth="1"/>
    <col min="25" max="25" width="11.42578125" style="92" customWidth="1"/>
    <col min="26" max="26" width="2.140625" style="5" customWidth="1"/>
    <col min="27" max="16384" width="9.140625" style="5"/>
  </cols>
  <sheetData>
    <row r="1" spans="1:27" ht="21" x14ac:dyDescent="0.4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</row>
    <row r="2" spans="1:27" ht="21" x14ac:dyDescent="0.45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</row>
    <row r="3" spans="1:27" ht="21" x14ac:dyDescent="0.45">
      <c r="A3" s="201" t="s">
        <v>188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</row>
    <row r="4" spans="1:27" ht="21" x14ac:dyDescent="0.45">
      <c r="A4" s="162" t="s">
        <v>135</v>
      </c>
      <c r="B4" s="4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89"/>
    </row>
    <row r="5" spans="1:27" ht="21" x14ac:dyDescent="0.45">
      <c r="A5" s="162" t="s">
        <v>136</v>
      </c>
      <c r="B5" s="47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89"/>
    </row>
    <row r="6" spans="1:27" ht="21" x14ac:dyDescent="0.45">
      <c r="B6" s="47"/>
      <c r="C6" s="198" t="s">
        <v>173</v>
      </c>
      <c r="D6" s="198"/>
      <c r="E6" s="198"/>
      <c r="F6" s="198"/>
      <c r="G6" s="198"/>
      <c r="I6" s="198" t="s">
        <v>2</v>
      </c>
      <c r="J6" s="198"/>
      <c r="K6" s="198"/>
      <c r="L6" s="198"/>
      <c r="M6" s="198"/>
      <c r="N6" s="198"/>
      <c r="O6" s="198"/>
      <c r="Q6" s="198" t="s">
        <v>189</v>
      </c>
      <c r="R6" s="198"/>
      <c r="S6" s="198"/>
      <c r="T6" s="198"/>
      <c r="U6" s="198"/>
      <c r="V6" s="198"/>
      <c r="W6" s="198"/>
      <c r="X6" s="198"/>
      <c r="Y6" s="198"/>
    </row>
    <row r="7" spans="1:27" ht="21" customHeight="1" x14ac:dyDescent="0.45">
      <c r="A7" s="197" t="s">
        <v>5</v>
      </c>
      <c r="B7" s="47"/>
      <c r="C7" s="199" t="s">
        <v>6</v>
      </c>
      <c r="D7" s="22"/>
      <c r="E7" s="199" t="s">
        <v>7</v>
      </c>
      <c r="F7" s="22"/>
      <c r="G7" s="199" t="s">
        <v>8</v>
      </c>
      <c r="I7" s="202" t="s">
        <v>3</v>
      </c>
      <c r="J7" s="202"/>
      <c r="K7" s="202"/>
      <c r="L7" s="22"/>
      <c r="M7" s="202" t="s">
        <v>4</v>
      </c>
      <c r="N7" s="202"/>
      <c r="O7" s="202"/>
      <c r="Q7" s="199" t="s">
        <v>6</v>
      </c>
      <c r="R7" s="22"/>
      <c r="S7" s="203" t="s">
        <v>10</v>
      </c>
      <c r="T7" s="22"/>
      <c r="U7" s="199" t="s">
        <v>7</v>
      </c>
      <c r="V7" s="22"/>
      <c r="W7" s="199" t="s">
        <v>8</v>
      </c>
      <c r="X7" s="22"/>
      <c r="Y7" s="205" t="s">
        <v>121</v>
      </c>
    </row>
    <row r="8" spans="1:27" ht="21" x14ac:dyDescent="0.45">
      <c r="A8" s="198"/>
      <c r="B8" s="47"/>
      <c r="C8" s="200"/>
      <c r="E8" s="200"/>
      <c r="G8" s="200"/>
      <c r="I8" s="161" t="s">
        <v>6</v>
      </c>
      <c r="J8" s="22"/>
      <c r="K8" s="161" t="s">
        <v>7</v>
      </c>
      <c r="M8" s="161" t="s">
        <v>6</v>
      </c>
      <c r="N8" s="22"/>
      <c r="O8" s="161" t="s">
        <v>9</v>
      </c>
      <c r="Q8" s="200"/>
      <c r="S8" s="204"/>
      <c r="U8" s="200"/>
      <c r="W8" s="200"/>
      <c r="Y8" s="206"/>
    </row>
    <row r="9" spans="1:27" ht="21.75" customHeight="1" x14ac:dyDescent="0.45">
      <c r="A9" s="160"/>
      <c r="B9" s="47"/>
      <c r="C9" s="51"/>
      <c r="E9" s="49" t="s">
        <v>122</v>
      </c>
      <c r="G9" s="49" t="s">
        <v>122</v>
      </c>
      <c r="I9" s="51"/>
      <c r="J9" s="23"/>
      <c r="K9" s="49" t="s">
        <v>122</v>
      </c>
      <c r="M9" s="51"/>
      <c r="N9" s="23"/>
      <c r="O9" s="49" t="s">
        <v>122</v>
      </c>
      <c r="Q9" s="51"/>
      <c r="S9" s="49" t="s">
        <v>122</v>
      </c>
      <c r="U9" s="49" t="s">
        <v>122</v>
      </c>
      <c r="W9" s="49" t="s">
        <v>122</v>
      </c>
      <c r="Y9" s="90"/>
    </row>
    <row r="10" spans="1:27" ht="21" x14ac:dyDescent="0.45">
      <c r="A10" s="34" t="s">
        <v>165</v>
      </c>
      <c r="B10" s="47"/>
      <c r="C10" s="2">
        <v>89879</v>
      </c>
      <c r="D10" s="2"/>
      <c r="E10" s="2">
        <v>199998660921</v>
      </c>
      <c r="F10" s="2"/>
      <c r="G10" s="2">
        <v>451006350712</v>
      </c>
      <c r="H10" s="2"/>
      <c r="I10" s="2">
        <v>0</v>
      </c>
      <c r="J10" s="2"/>
      <c r="K10" s="2">
        <v>0</v>
      </c>
      <c r="L10" s="2"/>
      <c r="M10" s="6">
        <v>0</v>
      </c>
      <c r="O10" s="6">
        <v>0</v>
      </c>
      <c r="P10" s="2"/>
      <c r="Q10" s="2">
        <v>89879</v>
      </c>
      <c r="R10" s="2"/>
      <c r="S10" s="2">
        <v>4700000</v>
      </c>
      <c r="T10" s="2"/>
      <c r="U10" s="2">
        <v>199998660921</v>
      </c>
      <c r="V10" s="2"/>
      <c r="W10" s="2">
        <v>421417464880</v>
      </c>
      <c r="Y10" s="121">
        <f>W10/سهام!$AA$1</f>
        <v>2.7013884606174213E-3</v>
      </c>
      <c r="AA10" s="99"/>
    </row>
    <row r="11" spans="1:27" ht="21" x14ac:dyDescent="0.45">
      <c r="A11" s="164" t="s">
        <v>145</v>
      </c>
      <c r="C11" s="2"/>
      <c r="E11" s="79">
        <f>SUM(E10)</f>
        <v>199998660921</v>
      </c>
      <c r="G11" s="79">
        <f>SUM(G10)</f>
        <v>451006350712</v>
      </c>
      <c r="I11" s="2"/>
      <c r="K11" s="79">
        <v>0</v>
      </c>
      <c r="M11" s="2"/>
      <c r="O11" s="79">
        <v>0</v>
      </c>
      <c r="Q11" s="2"/>
      <c r="S11" s="2"/>
      <c r="U11" s="79">
        <f>SUM(U10)</f>
        <v>199998660921</v>
      </c>
      <c r="W11" s="79">
        <f>SUM(W10)</f>
        <v>421417464880</v>
      </c>
      <c r="Y11" s="91">
        <f>SUM(Y10)</f>
        <v>2.7013884606174213E-3</v>
      </c>
    </row>
    <row r="13" spans="1:27" x14ac:dyDescent="0.45">
      <c r="A13" s="196"/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</row>
    <row r="19" spans="19:21" x14ac:dyDescent="0.45">
      <c r="S19" s="167"/>
    </row>
    <row r="21" spans="19:21" x14ac:dyDescent="0.45">
      <c r="U21" s="166"/>
    </row>
  </sheetData>
  <mergeCells count="18">
    <mergeCell ref="A1:Y1"/>
    <mergeCell ref="A2:Y2"/>
    <mergeCell ref="A3:Y3"/>
    <mergeCell ref="C6:G6"/>
    <mergeCell ref="U7:U8"/>
    <mergeCell ref="W7:W8"/>
    <mergeCell ref="Y7:Y8"/>
    <mergeCell ref="A13:Y13"/>
    <mergeCell ref="I6:O6"/>
    <mergeCell ref="Q6:Y6"/>
    <mergeCell ref="A7:A8"/>
    <mergeCell ref="C7:C8"/>
    <mergeCell ref="E7:E8"/>
    <mergeCell ref="G7:G8"/>
    <mergeCell ref="I7:K7"/>
    <mergeCell ref="M7:O7"/>
    <mergeCell ref="Q7:Q8"/>
    <mergeCell ref="S7:S8"/>
  </mergeCells>
  <pageMargins left="0.7" right="0.7" top="0.75" bottom="0.75" header="0.3" footer="0.3"/>
  <pageSetup scale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1:T28"/>
  <sheetViews>
    <sheetView rightToLeft="1" view="pageBreakPreview" topLeftCell="A7" zoomScale="115" zoomScaleNormal="100" zoomScaleSheetLayoutView="115" workbookViewId="0">
      <selection activeCell="M29" sqref="M29"/>
    </sheetView>
  </sheetViews>
  <sheetFormatPr defaultRowHeight="18.75" x14ac:dyDescent="0.45"/>
  <cols>
    <col min="1" max="1" width="33" style="61" customWidth="1"/>
    <col min="2" max="2" width="0.85546875" style="61" customWidth="1"/>
    <col min="3" max="3" width="14.28515625" style="73" customWidth="1"/>
    <col min="4" max="4" width="0.85546875" style="73" customWidth="1"/>
    <col min="5" max="5" width="14.28515625" style="73" customWidth="1"/>
    <col min="6" max="6" width="0.85546875" style="73" customWidth="1"/>
    <col min="7" max="7" width="13" style="73" customWidth="1"/>
    <col min="8" max="8" width="0.85546875" style="73" customWidth="1"/>
    <col min="9" max="9" width="12.140625" style="73" customWidth="1"/>
    <col min="10" max="10" width="0.85546875" style="73" customWidth="1"/>
    <col min="11" max="11" width="18.85546875" style="73" customWidth="1"/>
    <col min="12" max="12" width="0.85546875" style="73" customWidth="1"/>
    <col min="13" max="13" width="18.7109375" style="73" customWidth="1"/>
    <col min="14" max="14" width="0.85546875" style="73" customWidth="1"/>
    <col min="15" max="15" width="24.7109375" style="73" bestFit="1" customWidth="1"/>
    <col min="16" max="16" width="9.140625" style="73"/>
    <col min="17" max="16384" width="9.140625" style="61"/>
  </cols>
  <sheetData>
    <row r="1" spans="1:20" ht="21" x14ac:dyDescent="0.4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2" spans="1:20" ht="21" x14ac:dyDescent="0.45">
      <c r="A2" s="217" t="s">
        <v>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</row>
    <row r="3" spans="1:20" ht="21" x14ac:dyDescent="0.45">
      <c r="A3" s="217" t="s">
        <v>188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20" ht="21" x14ac:dyDescent="0.4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0" x14ac:dyDescent="0.45">
      <c r="A5" s="218" t="s">
        <v>32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</row>
    <row r="6" spans="1:20" x14ac:dyDescent="0.45">
      <c r="A6" s="218" t="s">
        <v>139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</row>
    <row r="8" spans="1:20" ht="21" x14ac:dyDescent="0.45">
      <c r="A8" s="216" t="s">
        <v>33</v>
      </c>
      <c r="C8" s="211" t="str">
        <f>سهام!Q6</f>
        <v>1404/12/29</v>
      </c>
      <c r="D8" s="211"/>
      <c r="E8" s="211"/>
      <c r="F8" s="211"/>
      <c r="G8" s="211"/>
      <c r="H8" s="211"/>
      <c r="I8" s="211"/>
      <c r="J8" s="211"/>
      <c r="K8" s="211"/>
      <c r="L8" s="211"/>
      <c r="M8" s="211"/>
    </row>
    <row r="9" spans="1:20" ht="42" x14ac:dyDescent="0.45">
      <c r="A9" s="211"/>
      <c r="C9" s="8" t="s">
        <v>6</v>
      </c>
      <c r="D9" s="75"/>
      <c r="E9" s="8" t="s">
        <v>34</v>
      </c>
      <c r="F9" s="75"/>
      <c r="G9" s="8" t="s">
        <v>35</v>
      </c>
      <c r="H9" s="75"/>
      <c r="I9" s="8" t="s">
        <v>36</v>
      </c>
      <c r="J9" s="75"/>
      <c r="K9" s="8" t="s">
        <v>37</v>
      </c>
      <c r="L9" s="75"/>
      <c r="M9" s="8" t="s">
        <v>38</v>
      </c>
    </row>
    <row r="10" spans="1:20" x14ac:dyDescent="0.45">
      <c r="A10" s="55"/>
      <c r="C10" s="69"/>
      <c r="D10" s="74"/>
      <c r="E10" s="69" t="s">
        <v>122</v>
      </c>
      <c r="F10" s="74"/>
      <c r="G10" s="69" t="s">
        <v>122</v>
      </c>
      <c r="H10" s="74"/>
      <c r="I10" s="55"/>
      <c r="J10" s="74"/>
      <c r="K10" s="69" t="s">
        <v>122</v>
      </c>
      <c r="L10" s="74"/>
      <c r="M10" s="69"/>
    </row>
    <row r="11" spans="1:20" x14ac:dyDescent="0.45">
      <c r="A11" s="68" t="s">
        <v>88</v>
      </c>
      <c r="B11" s="67"/>
      <c r="C11" s="55">
        <v>1499971</v>
      </c>
      <c r="D11" s="74"/>
      <c r="E11" s="55">
        <v>1000000</v>
      </c>
      <c r="F11" s="74"/>
      <c r="G11" s="55">
        <v>900000</v>
      </c>
      <c r="H11" s="74"/>
      <c r="I11" s="88" t="s">
        <v>185</v>
      </c>
      <c r="J11" s="74"/>
      <c r="K11" s="55">
        <v>1349239851691</v>
      </c>
      <c r="L11" s="74"/>
      <c r="M11" s="55" t="s">
        <v>39</v>
      </c>
      <c r="O11" s="168"/>
      <c r="P11" s="140"/>
      <c r="Q11" s="141"/>
      <c r="R11" s="141"/>
      <c r="S11" s="141"/>
      <c r="T11" s="141"/>
    </row>
    <row r="12" spans="1:20" customFormat="1" ht="21.75" customHeight="1" x14ac:dyDescent="0.45">
      <c r="A12" s="68" t="s">
        <v>26</v>
      </c>
      <c r="B12" s="67"/>
      <c r="C12" s="55">
        <v>526865</v>
      </c>
      <c r="D12" s="74"/>
      <c r="E12" s="55">
        <v>958470</v>
      </c>
      <c r="F12" s="74"/>
      <c r="G12" s="55">
        <v>925000</v>
      </c>
      <c r="H12" s="74"/>
      <c r="I12" s="88" t="s">
        <v>200</v>
      </c>
      <c r="J12" s="74"/>
      <c r="K12" s="55">
        <v>487085128369</v>
      </c>
      <c r="L12" s="74"/>
      <c r="M12" s="55" t="s">
        <v>39</v>
      </c>
      <c r="O12" s="169"/>
      <c r="P12" s="142"/>
      <c r="Q12" s="142"/>
      <c r="R12" s="142"/>
      <c r="S12" s="142"/>
      <c r="T12" s="142"/>
    </row>
    <row r="13" spans="1:20" customFormat="1" ht="21.75" customHeight="1" x14ac:dyDescent="0.45">
      <c r="A13" s="68" t="s">
        <v>85</v>
      </c>
      <c r="B13" s="67"/>
      <c r="C13" s="55">
        <v>1500000</v>
      </c>
      <c r="D13" s="74"/>
      <c r="E13" s="55">
        <v>1000000</v>
      </c>
      <c r="F13" s="74"/>
      <c r="G13" s="55">
        <v>900000</v>
      </c>
      <c r="H13" s="74"/>
      <c r="I13" s="88" t="s">
        <v>185</v>
      </c>
      <c r="J13" s="74"/>
      <c r="K13" s="55">
        <v>1349265937500</v>
      </c>
      <c r="L13" s="74"/>
      <c r="M13" s="55" t="s">
        <v>39</v>
      </c>
      <c r="O13" s="142"/>
      <c r="P13" s="142"/>
      <c r="Q13" s="142"/>
      <c r="R13" s="142"/>
      <c r="S13" s="142"/>
      <c r="T13" s="142"/>
    </row>
    <row r="14" spans="1:20" customFormat="1" ht="21.75" customHeight="1" x14ac:dyDescent="0.45">
      <c r="A14" s="68" t="s">
        <v>89</v>
      </c>
      <c r="B14" s="67"/>
      <c r="C14" s="55">
        <v>3528000</v>
      </c>
      <c r="D14" s="74"/>
      <c r="E14" s="55">
        <v>956630</v>
      </c>
      <c r="F14" s="74"/>
      <c r="G14" s="55">
        <v>926500</v>
      </c>
      <c r="H14" s="74"/>
      <c r="I14" s="88" t="s">
        <v>201</v>
      </c>
      <c r="J14" s="74"/>
      <c r="K14" s="55">
        <v>3266914648725</v>
      </c>
      <c r="L14" s="74"/>
      <c r="M14" s="55" t="s">
        <v>39</v>
      </c>
      <c r="O14" s="142"/>
      <c r="P14" s="142"/>
      <c r="Q14" s="142"/>
      <c r="R14" s="142"/>
      <c r="S14" s="142"/>
      <c r="T14" s="142"/>
    </row>
    <row r="15" spans="1:20" customFormat="1" ht="21.75" customHeight="1" x14ac:dyDescent="0.45">
      <c r="A15" s="68" t="s">
        <v>105</v>
      </c>
      <c r="B15" s="67"/>
      <c r="C15" s="55">
        <v>2650000</v>
      </c>
      <c r="D15" s="74"/>
      <c r="E15" s="55">
        <v>820990</v>
      </c>
      <c r="F15" s="74"/>
      <c r="G15" s="55">
        <v>744117</v>
      </c>
      <c r="H15" s="74"/>
      <c r="I15" s="88" t="s">
        <v>186</v>
      </c>
      <c r="J15" s="74"/>
      <c r="K15" s="55">
        <v>1970837823910</v>
      </c>
      <c r="L15" s="74"/>
      <c r="M15" s="55" t="s">
        <v>39</v>
      </c>
      <c r="O15" s="142"/>
      <c r="P15" s="142"/>
      <c r="Q15" s="142"/>
      <c r="R15" s="142"/>
      <c r="S15" s="142"/>
      <c r="T15" s="142"/>
    </row>
    <row r="16" spans="1:20" customFormat="1" ht="21.75" customHeight="1" x14ac:dyDescent="0.45">
      <c r="A16" s="68" t="s">
        <v>111</v>
      </c>
      <c r="B16" s="67"/>
      <c r="C16" s="55">
        <v>2700000</v>
      </c>
      <c r="D16" s="74"/>
      <c r="E16" s="55">
        <v>918970</v>
      </c>
      <c r="F16" s="74"/>
      <c r="G16" s="55">
        <v>865290</v>
      </c>
      <c r="H16" s="74"/>
      <c r="I16" s="88" t="s">
        <v>202</v>
      </c>
      <c r="J16" s="74"/>
      <c r="K16" s="55">
        <v>2335012646118</v>
      </c>
      <c r="L16" s="74"/>
      <c r="M16" s="55" t="s">
        <v>39</v>
      </c>
      <c r="O16" s="142"/>
      <c r="P16" s="142"/>
      <c r="Q16" s="142"/>
      <c r="R16" s="142"/>
      <c r="S16" s="142"/>
      <c r="T16" s="142"/>
    </row>
    <row r="17" spans="1:20" customFormat="1" ht="21.75" customHeight="1" x14ac:dyDescent="0.45">
      <c r="A17" s="68" t="s">
        <v>110</v>
      </c>
      <c r="B17" s="67"/>
      <c r="C17" s="55">
        <v>500000</v>
      </c>
      <c r="D17" s="74"/>
      <c r="E17" s="55">
        <v>1000000</v>
      </c>
      <c r="F17" s="74"/>
      <c r="G17" s="55">
        <v>900000</v>
      </c>
      <c r="H17" s="74"/>
      <c r="I17" s="88" t="s">
        <v>185</v>
      </c>
      <c r="J17" s="74"/>
      <c r="K17" s="55">
        <v>449755312500</v>
      </c>
      <c r="L17" s="74"/>
      <c r="M17" s="55" t="s">
        <v>39</v>
      </c>
      <c r="O17" s="142"/>
      <c r="P17" s="142"/>
      <c r="Q17" s="142"/>
      <c r="R17" s="142"/>
      <c r="S17" s="142"/>
      <c r="T17" s="142"/>
    </row>
    <row r="18" spans="1:20" customFormat="1" ht="21.75" customHeight="1" x14ac:dyDescent="0.45">
      <c r="A18" s="68" t="s">
        <v>116</v>
      </c>
      <c r="B18" s="67"/>
      <c r="C18" s="55">
        <v>2000000</v>
      </c>
      <c r="D18" s="74"/>
      <c r="E18" s="55">
        <v>1000000</v>
      </c>
      <c r="F18" s="74"/>
      <c r="G18" s="55">
        <v>1000000</v>
      </c>
      <c r="H18" s="74"/>
      <c r="I18" s="88" t="s">
        <v>184</v>
      </c>
      <c r="J18" s="74"/>
      <c r="K18" s="55">
        <v>1998912500000</v>
      </c>
      <c r="L18" s="74"/>
      <c r="M18" s="55" t="s">
        <v>39</v>
      </c>
      <c r="O18" s="142"/>
      <c r="P18" s="142"/>
      <c r="Q18" s="142"/>
      <c r="R18" s="142"/>
      <c r="S18" s="142"/>
      <c r="T18" s="142"/>
    </row>
    <row r="19" spans="1:20" customFormat="1" ht="21.75" customHeight="1" x14ac:dyDescent="0.45">
      <c r="A19" s="68" t="s">
        <v>149</v>
      </c>
      <c r="B19" s="67"/>
      <c r="C19" s="55">
        <v>3200000</v>
      </c>
      <c r="D19" s="74"/>
      <c r="E19" s="55">
        <v>870260</v>
      </c>
      <c r="F19" s="74"/>
      <c r="G19" s="55">
        <v>848352.23</v>
      </c>
      <c r="H19" s="74"/>
      <c r="I19" s="88" t="s">
        <v>203</v>
      </c>
      <c r="J19" s="74"/>
      <c r="K19" s="55">
        <v>2713251003119</v>
      </c>
      <c r="L19" s="74"/>
      <c r="M19" s="55" t="s">
        <v>39</v>
      </c>
      <c r="O19" s="142"/>
      <c r="P19" s="142"/>
      <c r="Q19" s="142"/>
      <c r="R19" s="142"/>
      <c r="S19" s="142"/>
      <c r="T19" s="142"/>
    </row>
    <row r="20" spans="1:20" customFormat="1" ht="21.75" customHeight="1" x14ac:dyDescent="0.45">
      <c r="A20" s="68" t="s">
        <v>158</v>
      </c>
      <c r="B20" s="67"/>
      <c r="C20" s="55">
        <v>4744704</v>
      </c>
      <c r="D20" s="74"/>
      <c r="E20" s="55">
        <v>814960</v>
      </c>
      <c r="F20" s="74"/>
      <c r="G20" s="55">
        <v>888241</v>
      </c>
      <c r="H20" s="74"/>
      <c r="I20" s="88" t="s">
        <v>204</v>
      </c>
      <c r="J20" s="74"/>
      <c r="K20" s="55">
        <v>4212149023573</v>
      </c>
      <c r="L20" s="74"/>
      <c r="M20" s="55" t="s">
        <v>39</v>
      </c>
      <c r="O20" s="142"/>
      <c r="P20" s="142"/>
      <c r="Q20" s="142"/>
      <c r="R20" s="142"/>
      <c r="S20" s="142"/>
      <c r="T20" s="142"/>
    </row>
    <row r="21" spans="1:20" customFormat="1" ht="21.75" customHeight="1" x14ac:dyDescent="0.45">
      <c r="A21" s="68" t="s">
        <v>157</v>
      </c>
      <c r="B21" s="67"/>
      <c r="C21" s="55">
        <v>3253232</v>
      </c>
      <c r="D21" s="74"/>
      <c r="E21" s="55">
        <v>876490</v>
      </c>
      <c r="F21" s="74"/>
      <c r="G21" s="55">
        <v>906225.77</v>
      </c>
      <c r="H21" s="74"/>
      <c r="I21" s="88" t="s">
        <v>205</v>
      </c>
      <c r="J21" s="74"/>
      <c r="K21" s="55">
        <v>2946559610734</v>
      </c>
      <c r="L21" s="74"/>
      <c r="M21" s="55" t="s">
        <v>39</v>
      </c>
      <c r="O21" s="142"/>
      <c r="P21" s="142"/>
      <c r="Q21" s="142"/>
      <c r="R21" s="142"/>
      <c r="S21" s="142"/>
      <c r="T21" s="142"/>
    </row>
    <row r="22" spans="1:20" customFormat="1" ht="21.75" customHeight="1" x14ac:dyDescent="0.45">
      <c r="A22" s="68" t="s">
        <v>178</v>
      </c>
      <c r="B22" s="67"/>
      <c r="C22" s="55">
        <v>2503046</v>
      </c>
      <c r="D22" s="74"/>
      <c r="E22" s="55">
        <v>776890</v>
      </c>
      <c r="F22" s="74"/>
      <c r="G22" s="55">
        <v>756514</v>
      </c>
      <c r="H22" s="74"/>
      <c r="I22" s="88" t="s">
        <v>206</v>
      </c>
      <c r="J22" s="74"/>
      <c r="K22" s="55">
        <v>1892559702439</v>
      </c>
      <c r="L22" s="74"/>
      <c r="M22" s="55" t="s">
        <v>39</v>
      </c>
      <c r="O22" s="142"/>
      <c r="P22" s="142"/>
      <c r="Q22" s="142"/>
      <c r="R22" s="142"/>
      <c r="S22" s="142"/>
      <c r="T22" s="142"/>
    </row>
    <row r="23" spans="1:20" x14ac:dyDescent="0.45">
      <c r="A23" s="68" t="s">
        <v>177</v>
      </c>
      <c r="C23" s="73">
        <v>4197560</v>
      </c>
      <c r="E23" s="73">
        <v>2465874.7233000002</v>
      </c>
      <c r="G23" s="73">
        <v>2219288</v>
      </c>
      <c r="I23" s="88" t="s">
        <v>185</v>
      </c>
      <c r="K23" s="73">
        <v>9308840731240</v>
      </c>
      <c r="M23" s="55" t="s">
        <v>39</v>
      </c>
      <c r="O23" s="140"/>
      <c r="P23" s="140"/>
      <c r="Q23" s="141"/>
      <c r="R23" s="141"/>
      <c r="S23" s="141"/>
      <c r="T23" s="141"/>
    </row>
    <row r="24" spans="1:20" x14ac:dyDescent="0.45">
      <c r="A24" s="68" t="s">
        <v>175</v>
      </c>
      <c r="C24" s="73">
        <v>5000000</v>
      </c>
      <c r="E24" s="73">
        <v>1000000</v>
      </c>
      <c r="G24" s="73">
        <v>924455</v>
      </c>
      <c r="I24" s="88" t="s">
        <v>207</v>
      </c>
      <c r="K24" s="73">
        <v>4619761637968</v>
      </c>
      <c r="M24" s="55" t="s">
        <v>39</v>
      </c>
      <c r="O24" s="140"/>
      <c r="P24" s="140"/>
      <c r="Q24" s="141"/>
      <c r="R24" s="141"/>
      <c r="S24" s="141"/>
      <c r="T24" s="141"/>
    </row>
    <row r="25" spans="1:20" x14ac:dyDescent="0.45">
      <c r="A25" s="68" t="s">
        <v>176</v>
      </c>
      <c r="C25" s="73">
        <v>5000000</v>
      </c>
      <c r="E25" s="73">
        <v>1000000</v>
      </c>
      <c r="G25" s="73">
        <v>976144</v>
      </c>
      <c r="I25" s="88" t="s">
        <v>208</v>
      </c>
      <c r="K25" s="73">
        <v>4878066108500</v>
      </c>
      <c r="M25" s="55" t="s">
        <v>39</v>
      </c>
      <c r="O25" s="140"/>
      <c r="P25" s="140"/>
      <c r="Q25" s="141"/>
      <c r="R25" s="141"/>
      <c r="S25" s="141"/>
      <c r="T25" s="141"/>
    </row>
    <row r="26" spans="1:20" x14ac:dyDescent="0.45">
      <c r="A26" s="68" t="s">
        <v>194</v>
      </c>
      <c r="C26" s="73">
        <v>6385595</v>
      </c>
      <c r="E26" s="73">
        <v>860320</v>
      </c>
      <c r="G26" s="73">
        <v>820000</v>
      </c>
      <c r="I26" s="73" t="s">
        <v>209</v>
      </c>
      <c r="K26" s="73">
        <v>5233340722829</v>
      </c>
      <c r="M26" s="55" t="s">
        <v>39</v>
      </c>
      <c r="O26" s="140"/>
      <c r="P26" s="140"/>
      <c r="Q26" s="141"/>
      <c r="R26" s="141"/>
      <c r="S26" s="141"/>
      <c r="T26" s="141"/>
    </row>
    <row r="27" spans="1:20" x14ac:dyDescent="0.45">
      <c r="A27" s="68" t="s">
        <v>192</v>
      </c>
      <c r="C27" s="73">
        <v>1926340</v>
      </c>
      <c r="E27" s="73">
        <v>2595590</v>
      </c>
      <c r="G27" s="73">
        <v>2600283</v>
      </c>
      <c r="I27" s="73" t="s">
        <v>210</v>
      </c>
      <c r="K27" s="73">
        <v>5005397608083</v>
      </c>
      <c r="M27" s="55" t="s">
        <v>39</v>
      </c>
    </row>
    <row r="28" spans="1:20" x14ac:dyDescent="0.45">
      <c r="A28" s="68"/>
      <c r="M28" s="55"/>
    </row>
  </sheetData>
  <mergeCells count="7">
    <mergeCell ref="C8:M8"/>
    <mergeCell ref="A8:A9"/>
    <mergeCell ref="A1:M1"/>
    <mergeCell ref="A2:M2"/>
    <mergeCell ref="A3:M3"/>
    <mergeCell ref="A5:M5"/>
    <mergeCell ref="A6:M6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M18"/>
  <sheetViews>
    <sheetView rightToLeft="1" view="pageBreakPreview" zoomScaleNormal="100" zoomScaleSheetLayoutView="100" workbookViewId="0">
      <selection activeCell="M10" sqref="M10"/>
    </sheetView>
  </sheetViews>
  <sheetFormatPr defaultRowHeight="18.75" x14ac:dyDescent="0.45"/>
  <cols>
    <col min="1" max="1" width="53.5703125" style="61" customWidth="1"/>
    <col min="2" max="2" width="0.85546875" style="5" customWidth="1"/>
    <col min="3" max="3" width="11.7109375" style="5" customWidth="1"/>
    <col min="4" max="4" width="0.85546875" style="5" customWidth="1"/>
    <col min="5" max="5" width="20.7109375" style="52" customWidth="1"/>
    <col min="6" max="6" width="0.85546875" style="52" customWidth="1"/>
    <col min="7" max="7" width="14.140625" style="113" bestFit="1" customWidth="1"/>
    <col min="8" max="8" width="1" style="52" customWidth="1"/>
    <col min="9" max="9" width="10.7109375" style="103" bestFit="1" customWidth="1"/>
    <col min="10" max="10" width="8.7109375" style="5" customWidth="1"/>
    <col min="11" max="11" width="28" style="100" customWidth="1"/>
    <col min="12" max="12" width="1.42578125" style="139" customWidth="1"/>
    <col min="13" max="13" width="13.42578125" style="5" customWidth="1"/>
    <col min="14" max="16384" width="9.140625" style="5"/>
  </cols>
  <sheetData>
    <row r="1" spans="1:13" ht="21" x14ac:dyDescent="0.4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K1" s="144">
        <v>156000320214473</v>
      </c>
      <c r="L1" s="193"/>
      <c r="M1" s="146"/>
    </row>
    <row r="2" spans="1:13" ht="21" x14ac:dyDescent="0.45">
      <c r="A2" s="201" t="s">
        <v>43</v>
      </c>
      <c r="B2" s="201"/>
      <c r="C2" s="201"/>
      <c r="D2" s="201"/>
      <c r="E2" s="201"/>
      <c r="F2" s="201"/>
      <c r="G2" s="201"/>
      <c r="H2" s="201"/>
      <c r="I2" s="201"/>
      <c r="K2" s="144"/>
      <c r="L2" s="145"/>
      <c r="M2" s="146"/>
    </row>
    <row r="3" spans="1:13" ht="21" x14ac:dyDescent="0.45">
      <c r="A3" s="201" t="str">
        <f>'صورت وضعیت'!B12</f>
        <v>برای ماه منتهی به 1404/12/29</v>
      </c>
      <c r="B3" s="201"/>
      <c r="C3" s="201"/>
      <c r="D3" s="201"/>
      <c r="E3" s="201"/>
      <c r="F3" s="201"/>
      <c r="G3" s="201"/>
      <c r="H3" s="201"/>
      <c r="I3" s="201"/>
      <c r="K3" s="144"/>
      <c r="L3" s="145"/>
      <c r="M3" s="146"/>
    </row>
    <row r="4" spans="1:13" x14ac:dyDescent="0.45">
      <c r="K4" s="144"/>
      <c r="L4" s="145"/>
      <c r="M4" s="146"/>
    </row>
    <row r="5" spans="1:13" ht="21" x14ac:dyDescent="0.45">
      <c r="A5" s="62" t="s">
        <v>137</v>
      </c>
      <c r="B5" s="26"/>
      <c r="C5" s="26"/>
      <c r="D5" s="26"/>
      <c r="E5" s="72"/>
      <c r="F5" s="72"/>
      <c r="G5" s="109"/>
      <c r="H5" s="72"/>
      <c r="I5" s="114"/>
      <c r="K5" s="144"/>
      <c r="L5" s="145"/>
      <c r="M5" s="146"/>
    </row>
    <row r="6" spans="1:13" x14ac:dyDescent="0.45">
      <c r="K6" s="144"/>
      <c r="L6" s="145"/>
      <c r="M6" s="146"/>
    </row>
    <row r="7" spans="1:13" ht="42" x14ac:dyDescent="0.45">
      <c r="A7" s="63" t="s">
        <v>44</v>
      </c>
      <c r="C7" s="39" t="s">
        <v>45</v>
      </c>
      <c r="E7" s="39" t="s">
        <v>40</v>
      </c>
      <c r="G7" s="110" t="s">
        <v>46</v>
      </c>
      <c r="I7" s="110" t="s">
        <v>131</v>
      </c>
      <c r="K7" s="144"/>
      <c r="L7" s="145"/>
      <c r="M7" s="146"/>
    </row>
    <row r="8" spans="1:13" ht="21" x14ac:dyDescent="0.45">
      <c r="A8" s="48"/>
      <c r="C8" s="20"/>
      <c r="E8" s="14" t="s">
        <v>122</v>
      </c>
      <c r="G8" s="102"/>
      <c r="I8" s="102"/>
      <c r="K8" s="144"/>
      <c r="L8" s="145"/>
      <c r="M8" s="194"/>
    </row>
    <row r="9" spans="1:13" ht="21" x14ac:dyDescent="0.45">
      <c r="A9" s="65" t="s">
        <v>128</v>
      </c>
      <c r="B9" s="27"/>
      <c r="C9" s="2" t="s">
        <v>47</v>
      </c>
      <c r="D9" s="27"/>
      <c r="E9" s="38">
        <f>'درآمد سرمایه گذاری در سهام'!S11</f>
        <v>38619393935</v>
      </c>
      <c r="G9" s="111">
        <f>E9/$E$15</f>
        <v>9.5181357528910313E-3</v>
      </c>
      <c r="H9" s="95"/>
      <c r="I9" s="111">
        <f>E9/$K$1</f>
        <v>2.4755970937691106E-4</v>
      </c>
      <c r="K9" s="144">
        <f>'درآمد سرمایه گذاری در سهام'!I11</f>
        <v>38619393935</v>
      </c>
      <c r="M9" s="195">
        <f>K9/$K$15</f>
        <v>9.5181357528699179E-3</v>
      </c>
    </row>
    <row r="10" spans="1:13" ht="42" x14ac:dyDescent="0.45">
      <c r="A10" s="64" t="s">
        <v>127</v>
      </c>
      <c r="C10" s="7" t="s">
        <v>48</v>
      </c>
      <c r="E10" s="38">
        <f>'درآمد سرمایه گذاری در صندوق'!S20</f>
        <v>-190830799528</v>
      </c>
      <c r="G10" s="111">
        <f t="shared" ref="G9:G14" si="0">E10/$E$15</f>
        <v>-4.7032158474504496E-2</v>
      </c>
      <c r="H10" s="95"/>
      <c r="I10" s="111">
        <f>E10/$K$1</f>
        <v>-1.2232718449913514E-3</v>
      </c>
      <c r="K10" s="144">
        <f>'درآمد سرمایه گذاری در صندوق'!I20</f>
        <v>-190830799519</v>
      </c>
      <c r="M10" s="195">
        <f t="shared" ref="M9:M14" si="1">K10/$K$15</f>
        <v>-4.7032158472182034E-2</v>
      </c>
    </row>
    <row r="11" spans="1:13" ht="27.75" customHeight="1" x14ac:dyDescent="0.45">
      <c r="A11" s="64" t="s">
        <v>129</v>
      </c>
      <c r="C11" s="7" t="s">
        <v>49</v>
      </c>
      <c r="E11" s="11">
        <f>'درآمد سرمایه گذاری در اوراق'!S34</f>
        <v>2329460523667</v>
      </c>
      <c r="G11" s="111">
        <f t="shared" si="0"/>
        <v>0.57411883605892056</v>
      </c>
      <c r="H11" s="95"/>
      <c r="I11" s="111">
        <f>E11/$K$1</f>
        <v>1.4932408603164414E-2</v>
      </c>
      <c r="K11" s="144">
        <f>'درآمد سرمایه گذاری در اوراق'!I34</f>
        <v>2329460523667</v>
      </c>
      <c r="M11" s="195">
        <f t="shared" si="1"/>
        <v>0.57411883605764713</v>
      </c>
    </row>
    <row r="12" spans="1:13" ht="30" customHeight="1" x14ac:dyDescent="0.45">
      <c r="A12" s="65" t="s">
        <v>130</v>
      </c>
      <c r="C12" s="7" t="s">
        <v>50</v>
      </c>
      <c r="E12" s="11">
        <f>'درآمد سپرده بانکی'!G10</f>
        <v>1904838954781</v>
      </c>
      <c r="G12" s="111">
        <f t="shared" si="0"/>
        <v>0.46946660503051779</v>
      </c>
      <c r="H12" s="95"/>
      <c r="I12" s="111">
        <f>E12/$K$1</f>
        <v>1.2210481056463099E-2</v>
      </c>
      <c r="K12" s="144">
        <f>'درآمد سپرده بانکی'!C10</f>
        <v>1904838954781</v>
      </c>
      <c r="M12" s="195">
        <f t="shared" si="1"/>
        <v>0.4694666050294764</v>
      </c>
    </row>
    <row r="13" spans="1:13" ht="30" customHeight="1" x14ac:dyDescent="0.45">
      <c r="A13" s="65" t="s">
        <v>170</v>
      </c>
      <c r="C13" s="2" t="s">
        <v>52</v>
      </c>
      <c r="E13" s="11">
        <f>'درآمد سرمایه گذاری در کالایی'!S11</f>
        <v>-29588885832</v>
      </c>
      <c r="G13" s="111">
        <f>E13/$E$15</f>
        <v>-7.2924767436739445E-3</v>
      </c>
      <c r="H13" s="95"/>
      <c r="I13" s="111">
        <f>E13/$K$1</f>
        <v>-1.8967195574547851E-4</v>
      </c>
      <c r="K13" s="144">
        <f>'درآمد سرمایه گذاری در کالایی'!I11</f>
        <v>-29588885832</v>
      </c>
      <c r="M13" s="195">
        <f t="shared" si="1"/>
        <v>-7.292476743657769E-3</v>
      </c>
    </row>
    <row r="14" spans="1:13" ht="23.25" customHeight="1" x14ac:dyDescent="0.45">
      <c r="A14" s="84" t="s">
        <v>51</v>
      </c>
      <c r="C14" s="170" t="s">
        <v>167</v>
      </c>
      <c r="E14" s="11">
        <f>'سایر درآمدها'!E9</f>
        <v>4954387672</v>
      </c>
      <c r="G14" s="111">
        <f t="shared" si="0"/>
        <v>1.2210583758490504E-3</v>
      </c>
      <c r="H14" s="95"/>
      <c r="I14" s="111">
        <f>E14/$K$1</f>
        <v>3.1758830143352195E-5</v>
      </c>
      <c r="K14" s="144">
        <f>'سایر درآمدها'!C9</f>
        <v>4954387672</v>
      </c>
      <c r="M14" s="195">
        <f t="shared" si="1"/>
        <v>1.2210583758463418E-3</v>
      </c>
    </row>
    <row r="15" spans="1:13" ht="21" x14ac:dyDescent="0.45">
      <c r="A15" s="35" t="s">
        <v>145</v>
      </c>
      <c r="C15" s="1"/>
      <c r="E15" s="36">
        <f>SUM(E9:E14)</f>
        <v>4057453574695</v>
      </c>
      <c r="G15" s="112">
        <f>SUM(G9:G14)</f>
        <v>1</v>
      </c>
      <c r="H15" s="87"/>
      <c r="I15" s="112">
        <f>SUM(I9:I14)</f>
        <v>2.6009264398410947E-2</v>
      </c>
      <c r="K15" s="144">
        <f>SUM(K9:K14)</f>
        <v>4057453574704</v>
      </c>
      <c r="M15" s="195">
        <f>SUM(M9:M14)</f>
        <v>1</v>
      </c>
    </row>
    <row r="16" spans="1:13" x14ac:dyDescent="0.45">
      <c r="K16" s="144"/>
      <c r="L16" s="145"/>
      <c r="M16" s="146"/>
    </row>
    <row r="17" spans="11:13" x14ac:dyDescent="0.45">
      <c r="K17" s="144"/>
      <c r="L17" s="145"/>
      <c r="M17" s="146"/>
    </row>
    <row r="18" spans="11:13" x14ac:dyDescent="0.45">
      <c r="K18" s="144"/>
      <c r="L18" s="145"/>
      <c r="M18" s="146"/>
    </row>
  </sheetData>
  <mergeCells count="3">
    <mergeCell ref="A3:I3"/>
    <mergeCell ref="A2:I2"/>
    <mergeCell ref="A1:I1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W18"/>
  <sheetViews>
    <sheetView rightToLeft="1" view="pageBreakPreview" zoomScale="95" zoomScaleNormal="100" zoomScaleSheetLayoutView="95" workbookViewId="0">
      <selection activeCell="S16" sqref="S16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3.42578125" style="11" customWidth="1"/>
    <col min="10" max="10" width="0.85546875" style="11" customWidth="1"/>
    <col min="11" max="11" width="15.5703125" style="131" customWidth="1"/>
    <col min="12" max="12" width="0.85546875" style="11" customWidth="1"/>
    <col min="13" max="13" width="19.140625" style="11" bestFit="1" customWidth="1"/>
    <col min="14" max="14" width="1" style="11" customWidth="1"/>
    <col min="15" max="15" width="19.28515625" style="11" bestFit="1" customWidth="1"/>
    <col min="16" max="16" width="1.140625" style="11" customWidth="1"/>
    <col min="17" max="17" width="21.42578125" style="11" bestFit="1" customWidth="1"/>
    <col min="18" max="18" width="0.85546875" style="11" customWidth="1"/>
    <col min="19" max="19" width="22.7109375" style="11" customWidth="1"/>
    <col min="20" max="20" width="0.85546875" style="11" customWidth="1"/>
    <col min="21" max="21" width="11.5703125" style="127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3" ht="21" x14ac:dyDescent="0.45">
      <c r="A2" s="201" t="s">
        <v>43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</row>
    <row r="3" spans="1:23" ht="21" x14ac:dyDescent="0.45">
      <c r="A3" s="201" t="s">
        <v>188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5" spans="1:23" ht="21" x14ac:dyDescent="0.45">
      <c r="A5" s="208" t="s">
        <v>140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</row>
    <row r="6" spans="1:23" ht="21" x14ac:dyDescent="0.45">
      <c r="C6" s="198" t="s">
        <v>53</v>
      </c>
      <c r="D6" s="198"/>
      <c r="E6" s="198"/>
      <c r="F6" s="198"/>
      <c r="G6" s="198"/>
      <c r="H6" s="198"/>
      <c r="I6" s="198"/>
      <c r="J6" s="198"/>
      <c r="K6" s="198"/>
      <c r="M6" s="198" t="s">
        <v>190</v>
      </c>
      <c r="N6" s="198"/>
      <c r="O6" s="198"/>
      <c r="P6" s="198"/>
      <c r="Q6" s="198"/>
      <c r="R6" s="198"/>
      <c r="S6" s="198"/>
      <c r="T6" s="198"/>
      <c r="U6" s="198"/>
    </row>
    <row r="7" spans="1:23" ht="21" x14ac:dyDescent="0.45">
      <c r="A7" s="197" t="s">
        <v>54</v>
      </c>
      <c r="C7" s="207" t="s">
        <v>55</v>
      </c>
      <c r="D7" s="70"/>
      <c r="E7" s="207" t="s">
        <v>56</v>
      </c>
      <c r="F7" s="70"/>
      <c r="G7" s="207" t="s">
        <v>57</v>
      </c>
      <c r="H7" s="70"/>
      <c r="I7" s="209" t="s">
        <v>11</v>
      </c>
      <c r="J7" s="209"/>
      <c r="K7" s="209"/>
      <c r="M7" s="207" t="s">
        <v>55</v>
      </c>
      <c r="N7" s="70"/>
      <c r="O7" s="207" t="s">
        <v>56</v>
      </c>
      <c r="P7" s="70"/>
      <c r="Q7" s="207" t="s">
        <v>57</v>
      </c>
      <c r="R7" s="70"/>
      <c r="S7" s="209" t="s">
        <v>11</v>
      </c>
      <c r="T7" s="209"/>
      <c r="U7" s="209"/>
    </row>
    <row r="8" spans="1:23" ht="42" x14ac:dyDescent="0.45">
      <c r="A8" s="198"/>
      <c r="C8" s="198"/>
      <c r="E8" s="198"/>
      <c r="G8" s="198"/>
      <c r="I8" s="154" t="s">
        <v>40</v>
      </c>
      <c r="J8" s="70"/>
      <c r="K8" s="101" t="s">
        <v>46</v>
      </c>
      <c r="M8" s="198"/>
      <c r="O8" s="198"/>
      <c r="Q8" s="198"/>
      <c r="S8" s="36" t="s">
        <v>40</v>
      </c>
      <c r="T8" s="70"/>
      <c r="U8" s="107" t="s">
        <v>46</v>
      </c>
    </row>
    <row r="9" spans="1:23" ht="21" x14ac:dyDescent="0.45">
      <c r="A9" s="153"/>
      <c r="C9" s="14" t="s">
        <v>122</v>
      </c>
      <c r="E9" s="14" t="s">
        <v>122</v>
      </c>
      <c r="G9" s="14" t="s">
        <v>122</v>
      </c>
      <c r="I9" s="14" t="s">
        <v>122</v>
      </c>
      <c r="J9" s="14"/>
      <c r="K9" s="102"/>
      <c r="M9" s="14" t="s">
        <v>122</v>
      </c>
      <c r="O9" s="14" t="s">
        <v>122</v>
      </c>
      <c r="Q9" s="14" t="s">
        <v>122</v>
      </c>
      <c r="S9" s="14" t="s">
        <v>122</v>
      </c>
      <c r="T9" s="14"/>
      <c r="U9" s="108"/>
      <c r="W9" s="148"/>
    </row>
    <row r="10" spans="1:23" x14ac:dyDescent="0.45">
      <c r="A10" s="159" t="s">
        <v>115</v>
      </c>
      <c r="B10" s="128"/>
      <c r="C10" s="33">
        <v>0</v>
      </c>
      <c r="D10" s="18"/>
      <c r="E10" s="49">
        <v>38619393935</v>
      </c>
      <c r="F10" s="49"/>
      <c r="G10" s="49">
        <v>0</v>
      </c>
      <c r="H10" s="33"/>
      <c r="I10" s="49">
        <v>38619393935</v>
      </c>
      <c r="J10" s="33"/>
      <c r="K10" s="127">
        <f>I10/درآمد!$K$15</f>
        <v>9.5181357528699179E-3</v>
      </c>
      <c r="L10" s="33"/>
      <c r="M10" s="33">
        <v>0</v>
      </c>
      <c r="N10" s="33"/>
      <c r="O10" s="33">
        <v>38619393935</v>
      </c>
      <c r="Q10" s="49">
        <v>0</v>
      </c>
      <c r="R10" s="11">
        <v>247578749046</v>
      </c>
      <c r="S10" s="49">
        <v>38619393935</v>
      </c>
      <c r="T10" s="33"/>
      <c r="U10" s="127">
        <f>S10/درآمد!$E$15</f>
        <v>9.5181357528910313E-3</v>
      </c>
      <c r="W10" s="148"/>
    </row>
    <row r="11" spans="1:23" ht="21" x14ac:dyDescent="0.45">
      <c r="A11" s="155" t="s">
        <v>145</v>
      </c>
      <c r="B11" s="19"/>
      <c r="C11" s="80">
        <f>SUM(C10:C10)</f>
        <v>0</v>
      </c>
      <c r="D11" s="33"/>
      <c r="E11" s="80">
        <f>SUM(E10:E10)</f>
        <v>38619393935</v>
      </c>
      <c r="F11" s="33"/>
      <c r="G11" s="80">
        <f>SUM(G10:G10)</f>
        <v>0</v>
      </c>
      <c r="H11" s="33"/>
      <c r="I11" s="80">
        <f>SUM(I10:I10)</f>
        <v>38619393935</v>
      </c>
      <c r="J11" s="33"/>
      <c r="K11" s="129">
        <f>SUM(K10:K10)</f>
        <v>9.5181357528699179E-3</v>
      </c>
      <c r="L11" s="33"/>
      <c r="M11" s="80">
        <f>SUM(M10:M10)</f>
        <v>0</v>
      </c>
      <c r="O11" s="80">
        <f>SUM(O10:O10)</f>
        <v>38619393935</v>
      </c>
      <c r="P11" s="33"/>
      <c r="Q11" s="80">
        <f>SUM(Q10:Q10)</f>
        <v>0</v>
      </c>
      <c r="R11" s="33"/>
      <c r="S11" s="80">
        <f>SUM(S10:S10)</f>
        <v>38619393935</v>
      </c>
      <c r="T11" s="33"/>
      <c r="U11" s="106">
        <f>SUM(U10:U10)</f>
        <v>9.5181357528910313E-3</v>
      </c>
      <c r="W11" s="148"/>
    </row>
    <row r="12" spans="1:23" x14ac:dyDescent="0.45">
      <c r="K12" s="130"/>
      <c r="W12" s="148"/>
    </row>
    <row r="13" spans="1:23" x14ac:dyDescent="0.45">
      <c r="W13" s="148"/>
    </row>
    <row r="14" spans="1:23" x14ac:dyDescent="0.45">
      <c r="Q14" s="149"/>
      <c r="U14" s="131"/>
      <c r="W14" s="148"/>
    </row>
    <row r="15" spans="1:23" x14ac:dyDescent="0.45">
      <c r="U15" s="131"/>
      <c r="W15" s="148"/>
    </row>
    <row r="16" spans="1:23" x14ac:dyDescent="0.45">
      <c r="U16" s="131"/>
    </row>
    <row r="17" spans="21:21" x14ac:dyDescent="0.45">
      <c r="U17" s="131"/>
    </row>
    <row r="18" spans="21:21" x14ac:dyDescent="0.45">
      <c r="U18" s="131"/>
    </row>
  </sheetData>
  <sortState xmlns:xlrd2="http://schemas.microsoft.com/office/spreadsheetml/2017/richdata2" ref="A9:U10">
    <sortCondition descending="1" ref="S9:S10"/>
  </sortState>
  <mergeCells count="15">
    <mergeCell ref="A2:U2"/>
    <mergeCell ref="A1:U1"/>
    <mergeCell ref="A7:A8"/>
    <mergeCell ref="A5:U5"/>
    <mergeCell ref="C6:K6"/>
    <mergeCell ref="M6:U6"/>
    <mergeCell ref="A3:U3"/>
    <mergeCell ref="I7:K7"/>
    <mergeCell ref="S7:U7"/>
    <mergeCell ref="C7:C8"/>
    <mergeCell ref="E7:E8"/>
    <mergeCell ref="G7:G8"/>
    <mergeCell ref="M7:M8"/>
    <mergeCell ref="Q7:Q8"/>
    <mergeCell ref="O7:O8"/>
  </mergeCells>
  <pageMargins left="0.39" right="0.39" top="0.39" bottom="0.39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صورت وضعیت</vt:lpstr>
      <vt:lpstr>سهام</vt:lpstr>
      <vt:lpstr>واحدهای صندوق</vt:lpstr>
      <vt:lpstr>اوراق</vt:lpstr>
      <vt:lpstr>سپرده </vt:lpstr>
      <vt:lpstr>کالایی</vt:lpstr>
      <vt:lpstr>تعدیل قیمت</vt:lpstr>
      <vt:lpstr>درآمد</vt:lpstr>
      <vt:lpstr>درآمد سرمایه گذاری در سهام</vt:lpstr>
      <vt:lpstr>درآمد سرمایه گذاری در صندوق</vt:lpstr>
      <vt:lpstr>درآمد سرمایه گذاری در اوراق</vt:lpstr>
      <vt:lpstr>درآمد سپرده بانکی</vt:lpstr>
      <vt:lpstr>درآمد سرمایه گذاری در کالایی</vt:lpstr>
      <vt:lpstr>سایر درآمدها</vt:lpstr>
      <vt:lpstr>مبالغ تخصیصی اوراق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سرمایه گذاری در صندوق'!Print_Area</vt:lpstr>
      <vt:lpstr>'درآمد سرمایه گذاری در کالایی'!Print_Area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'!Print_Area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Majid 2116. Aghataghi</dc:creator>
  <cp:lastModifiedBy>Zahra Salehi</cp:lastModifiedBy>
  <cp:lastPrinted>2026-02-23T08:56:49Z</cp:lastPrinted>
  <dcterms:created xsi:type="dcterms:W3CDTF">2024-08-28T07:34:27Z</dcterms:created>
  <dcterms:modified xsi:type="dcterms:W3CDTF">2026-04-05T04:53:12Z</dcterms:modified>
</cp:coreProperties>
</file>