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70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3" hidden="1">اوراق!$A$10:$AK$30</definedName>
    <definedName name="_xlnm._FilterDatabase" localSheetId="18" hidden="1">'درآمد ناشی از تغییر قیمت اوراق'!$7:$41</definedName>
    <definedName name="_xlnm._FilterDatabase" localSheetId="17" hidden="1">'درآمد ناشی از فروش'!#REF!</definedName>
    <definedName name="_xlnm._FilterDatabase" localSheetId="15" hidden="1">'سود اوراق بهادار'!$A$9:$S$32</definedName>
    <definedName name="_xlnm._FilterDatabase" localSheetId="1" hidden="1">سهام!#REF!</definedName>
    <definedName name="_xlnm.Print_Area" localSheetId="3">اوراق!$A$1:$AK$32</definedName>
    <definedName name="_xlnm.Print_Area" localSheetId="6">'تعدیل قیمت'!$A$1:$N$23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اوراق'!$A$1:$U$36</definedName>
    <definedName name="_xlnm.Print_Area" localSheetId="8">'درآمد سرمایه گذاری در سهام'!$A$1:$V$12</definedName>
    <definedName name="_xlnm.Print_Area" localSheetId="9">'درآمد سرمایه گذاری در صندوق'!$A$1:$U$23</definedName>
    <definedName name="_xlnm.Print_Area" localSheetId="12">'درآمد سرمایه گذاری در کالایی'!$A$1:$U$11</definedName>
    <definedName name="_xlnm.Print_Area" localSheetId="18">'درآمد ناشی از تغییر قیمت اوراق'!$A$1:$R$41</definedName>
    <definedName name="_xlnm.Print_Area" localSheetId="17">'درآمد ناشی از فروش'!$A$1:$Q$14</definedName>
    <definedName name="_xlnm.Print_Area" localSheetId="13">'سایر درآمدها'!$A$1:$E$10</definedName>
    <definedName name="_xlnm.Print_Area" localSheetId="4">'سپرده '!$A$1:$K$11</definedName>
    <definedName name="_xlnm.Print_Area" localSheetId="15">'سود اوراق بهادار'!$A$1:$S$34</definedName>
    <definedName name="_xlnm.Print_Area" localSheetId="16">'سود سپرده بانکی'!$A$1:$N$11</definedName>
    <definedName name="_xlnm.Print_Area" localSheetId="1">سهام!$A$1:$Y$12</definedName>
    <definedName name="_xlnm.Print_Area" localSheetId="0">'صورت وضعیت'!$A$1:$C$19</definedName>
    <definedName name="_xlnm.Print_Area" localSheetId="5">کالایی!$A$1:$Y$13</definedName>
    <definedName name="_xlnm.Print_Area" localSheetId="14">'مبالغ تخصیصی اوراق'!$A$1:$H$17</definedName>
    <definedName name="_xlnm.Print_Area" localSheetId="2">'واحدهای صندوق'!$A$1:$Y$23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8" l="1"/>
  <c r="E10" i="8"/>
  <c r="E11" i="8"/>
  <c r="E12" i="8"/>
  <c r="E13" i="8"/>
  <c r="E14" i="8"/>
  <c r="E15" i="8"/>
  <c r="O13" i="19" l="1"/>
  <c r="M13" i="19"/>
  <c r="I13" i="19"/>
  <c r="G13" i="19"/>
  <c r="E13" i="19"/>
  <c r="Q13" i="19"/>
  <c r="AA31" i="5"/>
  <c r="W31" i="5"/>
  <c r="S31" i="5"/>
  <c r="Q31" i="5"/>
  <c r="AG31" i="5"/>
  <c r="AI31" i="5"/>
  <c r="S35" i="11"/>
  <c r="I41" i="21"/>
  <c r="I12" i="6"/>
  <c r="I13" i="6"/>
  <c r="I14" i="6"/>
  <c r="I15" i="6"/>
  <c r="I16" i="6"/>
  <c r="I17" i="6"/>
  <c r="I18" i="6"/>
  <c r="I19" i="6"/>
  <c r="I20" i="6"/>
  <c r="I21" i="6"/>
  <c r="I22" i="6"/>
  <c r="I23" i="6"/>
  <c r="I11" i="6"/>
  <c r="S21" i="10"/>
  <c r="O21" i="10"/>
  <c r="I33" i="17"/>
  <c r="Q41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O41" i="21"/>
  <c r="M41" i="21"/>
  <c r="G41" i="21"/>
  <c r="E41" i="21"/>
  <c r="M33" i="17"/>
  <c r="O33" i="17"/>
  <c r="S33" i="17"/>
  <c r="Q35" i="11"/>
  <c r="O35" i="11"/>
  <c r="M35" i="11"/>
  <c r="I35" i="11"/>
  <c r="E35" i="11"/>
  <c r="C35" i="11"/>
  <c r="Q21" i="10"/>
  <c r="Q33" i="17"/>
  <c r="E21" i="10" l="1"/>
  <c r="G21" i="10"/>
  <c r="I21" i="10"/>
  <c r="M21" i="10"/>
  <c r="A3" i="21"/>
  <c r="A3" i="19"/>
  <c r="A3" i="18"/>
  <c r="A3" i="17"/>
  <c r="A3" i="22"/>
  <c r="A3" i="14"/>
  <c r="A3" i="26"/>
  <c r="A3" i="13"/>
  <c r="A3" i="11"/>
  <c r="A3" i="10"/>
  <c r="A3" i="9"/>
  <c r="A3" i="6"/>
  <c r="Q6" i="25"/>
  <c r="C6" i="25"/>
  <c r="A3" i="25"/>
  <c r="I6" i="23"/>
  <c r="C6" i="23"/>
  <c r="A3" i="23"/>
  <c r="AC6" i="5"/>
  <c r="O6" i="5"/>
  <c r="A3" i="5"/>
  <c r="Q7" i="4"/>
  <c r="C7" i="4"/>
  <c r="K33" i="17"/>
  <c r="C9" i="14"/>
  <c r="E9" i="14"/>
  <c r="S11" i="26"/>
  <c r="I11" i="26"/>
  <c r="G35" i="11"/>
  <c r="C21" i="10"/>
  <c r="C11" i="9"/>
  <c r="E11" i="9"/>
  <c r="G11" i="9"/>
  <c r="E22" i="4"/>
  <c r="G22" i="4"/>
  <c r="K22" i="4"/>
  <c r="O22" i="4"/>
  <c r="U22" i="4"/>
  <c r="W22" i="4"/>
  <c r="C10" i="23"/>
  <c r="E10" i="23"/>
  <c r="G10" i="23"/>
  <c r="I10" i="23"/>
  <c r="E11" i="25"/>
  <c r="G11" i="25"/>
  <c r="U11" i="25"/>
  <c r="W11" i="25"/>
  <c r="Q11" i="9"/>
  <c r="M11" i="9"/>
  <c r="O11" i="9"/>
  <c r="E11" i="2"/>
  <c r="G11" i="2"/>
  <c r="K11" i="2"/>
  <c r="O11" i="2"/>
  <c r="U11" i="2"/>
  <c r="W11" i="2"/>
  <c r="G10" i="13"/>
  <c r="Q11" i="26"/>
  <c r="O11" i="26"/>
  <c r="M11" i="26"/>
  <c r="G11" i="26"/>
  <c r="E11" i="26"/>
  <c r="C11" i="26"/>
  <c r="F43" i="21" l="1"/>
  <c r="S11" i="9"/>
  <c r="G10" i="18" l="1"/>
  <c r="C10" i="18" l="1"/>
  <c r="E10" i="18"/>
  <c r="I10" i="18"/>
  <c r="K10" i="18"/>
  <c r="M10" i="18"/>
  <c r="C10" i="13"/>
  <c r="I11" i="9"/>
  <c r="A3" i="8" l="1"/>
  <c r="C8" i="6" l="1"/>
</calcChain>
</file>

<file path=xl/sharedStrings.xml><?xml version="1.0" encoding="utf-8"?>
<sst xmlns="http://schemas.openxmlformats.org/spreadsheetml/2006/main" count="699" uniqueCount="205">
  <si>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</si>
  <si>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</si>
  <si>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</si>
  <si>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</si>
  <si>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</si>
  <si>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</si>
  <si>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</si>
  <si>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</si>
  <si>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</si>
  <si>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</si>
  <si>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</si>
  <si>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</si>
  <si>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</si>
  <si>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</si>
  <si>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</si>
  <si>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</si>
  <si>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</si>
  <si>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</si>
  <si>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</si>
  <si>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</si>
  <si>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</si>
  <si>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</si>
  <si>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</si>
  <si>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</si>
  <si>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</si>
  <si>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</si>
  <si>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مرابحه عام دولت 166-ش.خ050419</t>
  </si>
  <si>
    <t>1403/04/19</t>
  </si>
  <si>
    <t>1405/04/19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</si>
  <si>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</si>
  <si>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</si>
  <si>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</si>
  <si>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</si>
  <si>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</si>
  <si>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</si>
  <si>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</si>
  <si>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</si>
  <si>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</si>
  <si>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</si>
  <si>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</si>
  <si>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</si>
  <si>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</si>
  <si>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</si>
  <si>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</si>
  <si>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</si>
  <si>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</si>
  <si>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</si>
  <si>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</si>
  <si>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</si>
  <si>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</si>
  <si>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</si>
  <si>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</si>
  <si>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</si>
  <si>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</si>
  <si>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</si>
  <si>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</si>
  <si>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</si>
  <si>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</si>
  <si>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</si>
  <si>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</si>
  <si>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</si>
  <si>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</si>
  <si>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</si>
  <si>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</si>
  <si>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</si>
  <si>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</si>
  <si>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</si>
  <si>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</si>
  <si>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</si>
  <si>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</si>
  <si>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</si>
  <si>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</si>
  <si>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</si>
  <si>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</si>
  <si>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</si>
  <si>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</si>
  <si>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</si>
  <si>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</si>
  <si>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</si>
  <si>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</si>
  <si>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</si>
  <si>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</si>
  <si>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</si>
  <si>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</si>
  <si>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</si>
  <si>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</si>
  <si>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</si>
  <si>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</si>
  <si>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</si>
  <si>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</si>
  <si>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</si>
  <si>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</si>
  <si>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</si>
  <si>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</si>
  <si>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</si>
  <si>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</si>
  <si>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</si>
  <si>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</si>
  <si>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</si>
  <si>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</si>
  <si>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</si>
  <si>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</si>
  <si>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</si>
  <si>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</si>
  <si>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مشارکت ش اصفهان512-3ماهه18%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</si>
  <si>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</si>
  <si>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</si>
  <si>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</si>
  <si>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</si>
  <si>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</si>
  <si>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</si>
  <si>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</si>
  <si>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</si>
  <si>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</si>
  <si>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</si>
  <si>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</si>
  <si>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</si>
  <si>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</si>
  <si>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</si>
  <si>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</si>
  <si>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</si>
  <si>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</si>
  <si>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</si>
  <si>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</si>
  <si>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</si>
  <si>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</si>
  <si>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</si>
  <si>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</si>
  <si>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</si>
  <si>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</si>
  <si>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</si>
  <si>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</si>
  <si>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</si>
  <si>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</si>
  <si>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</si>
  <si>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</si>
  <si>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</si>
  <si>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</si>
  <si>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</si>
  <si>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</si>
  <si>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</si>
  <si>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</si>
  <si>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مبلغ ابطال</t>
  </si>
  <si>
    <t>4-2- درآمد حاصل از سرمایه‌گذاری در سپرده بانکی و گواهی سپرده</t>
  </si>
  <si>
    <t>جمع کل</t>
  </si>
  <si>
    <t>اوراق مشارکت مرابحه پاریزشرق070228</t>
  </si>
  <si>
    <t>1404/04/31</t>
  </si>
  <si>
    <t>1405/08/07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</si>
  <si>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</si>
  <si>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</si>
  <si>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</si>
  <si>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</si>
  <si>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</si>
  <si>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</si>
  <si>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</si>
  <si>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</si>
  <si>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</si>
  <si>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</si>
  <si>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</si>
  <si>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</si>
  <si>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</si>
  <si>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</si>
  <si>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>صندوق س.پشتوانه طلای صبا</t>
  </si>
  <si>
    <t>1407/08/29</t>
  </si>
  <si>
    <t>شمش نقره SilverBar</t>
  </si>
  <si>
    <t>صندوق س.كالاي زمرد بيدار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</si>
  <si>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</si>
  <si>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</si>
  <si>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</si>
  <si>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</si>
  <si>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>1404/10/30</t>
  </si>
  <si>
    <t>صندوق س.موج گستر ثروت-س</t>
  </si>
  <si>
    <t>صندوق س.پشتوانه طلای زرین آگاه</t>
  </si>
  <si>
    <t>صکوک مرابحه کگل81-3ماهه23%</t>
  </si>
  <si>
    <t>صکوک مرابحه کگل0811-3ماهه23%</t>
  </si>
  <si>
    <t>سلف آهن اسفنجی توسعه گل گهر</t>
  </si>
  <si>
    <t>مرابحه عام دولت266-ش.خ070930</t>
  </si>
  <si>
    <t>1404/11/20</t>
  </si>
  <si>
    <t>1408/11/20</t>
  </si>
  <si>
    <t>1404/11/19</t>
  </si>
  <si>
    <t>1406/11/19</t>
  </si>
  <si>
    <t>1407/09/30</t>
  </si>
  <si>
    <t>اوراق مشارکت صکوک مرابحه کگل0811-3</t>
  </si>
  <si>
    <t>صندوق س.هستی بخش آگاه-س</t>
  </si>
  <si>
    <t>سلف موازی آهن اسفنجی غدیر</t>
  </si>
  <si>
    <t>مرابحه آریس آمل 14081224</t>
  </si>
  <si>
    <t>مرابحه عام دولت275-ش.خ080205</t>
  </si>
  <si>
    <t>1404/12/27</t>
  </si>
  <si>
    <t>1406/12/27</t>
  </si>
  <si>
    <t>1408/12/24</t>
  </si>
  <si>
    <t>1404/12/05</t>
  </si>
  <si>
    <t>1408/05/05</t>
  </si>
  <si>
    <t>برای ماه منتهی به 1405/01/31</t>
  </si>
  <si>
    <t>1405/01/31</t>
  </si>
  <si>
    <t>صندوق س.مبتنی بر کالای فارابی</t>
  </si>
  <si>
    <t>-</t>
  </si>
  <si>
    <t>تامین سرمایه امید</t>
  </si>
  <si>
    <t>صکوک مرابحه کگل81</t>
  </si>
  <si>
    <t>برای ماه منتهی به 1405/02/31</t>
  </si>
  <si>
    <t>1405/02/31</t>
  </si>
  <si>
    <t>از ابتدای سال مالی تا پایان اردیبهشت 1405</t>
  </si>
  <si>
    <t xml:space="preserve"> سلف موازی آهن اسفنجی غدیر</t>
  </si>
  <si>
    <t xml:space="preserve"> اوراق آریس آمل</t>
  </si>
  <si>
    <t>درآمد سود گواهی سپرده کالایی</t>
  </si>
  <si>
    <t>شرکت توسعه معادن وص.معدنی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</si>
</sst>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-_ر_ي_ا_ل_ ;_ * #,##0.00\-_ر_ي_ا_ل_ ;_ * &quot;-&quot;??_-_ر_ي_ا_ل_ ;_ @_ "/>
    <numFmt numFmtId="164" formatCode="#,###;\(#,###\);\-"/>
    <numFmt numFmtId="165" formatCode=";;;"/>
    <numFmt numFmtId="166" formatCode="#,###.00000;\(#,###.00000\);\-"/>
    <numFmt numFmtId="167" formatCode="#,##0.0000_);\(#,##0.0000\)"/>
    <numFmt numFmtId="168" formatCode="_ * #,##0_-_ر_ي_ا_ل_ ;_ * #,##0\-_ر_ي_ا_ل_ ;_ * &quot;-&quot;??_-_ر_ي_ا_ل_ ;_ @_ "/>
    <numFmt numFmtId="169" formatCode="0.00%;\(0.00%\);\-"/>
    <numFmt numFmtId="170" formatCode="_(* #,##0_);_(* \(#,##0\);_(* &quot;-&quot;??_);_(@_)"/>
    <numFmt numFmtId="171" formatCode="#,###.0000000;\(#,###.0000000\);\-"/>
  </numFmts>
  <fonts count="1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6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68" fontId="13" fillId="0" borderId="0" xfId="1" applyNumberFormat="1" applyFont="1" applyFill="1" applyBorder="1" applyAlignment="1">
      <alignment horizontal="center" vertical="center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/>
    </xf>
    <xf numFmtId="169" fontId="3" fillId="0" borderId="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center" vertical="center" wrapText="1"/>
    </xf>
    <xf numFmtId="169" fontId="3" fillId="0" borderId="7" xfId="6" applyNumberFormat="1" applyFont="1" applyFill="1" applyBorder="1" applyAlignment="1">
      <alignment horizontal="center" vertical="center"/>
    </xf>
    <xf numFmtId="169" fontId="3" fillId="0" borderId="3" xfId="1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center" vertical="center"/>
    </xf>
    <xf numFmtId="169" fontId="3" fillId="0" borderId="8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69" fontId="3" fillId="0" borderId="8" xfId="6" applyNumberFormat="1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9" fontId="3" fillId="0" borderId="7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8" fontId="16" fillId="0" borderId="0" xfId="1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0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49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wrapText="1"/>
    </xf>
    <xf numFmtId="0" fontId="0" fillId="0" borderId="0" xfId="0" applyBorder="1" applyAlignment="1">
      <alignment horizontal="left"/>
    </xf>
    <xf numFmtId="168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 readingOrder="2"/>
    </xf>
    <xf numFmtId="164" fontId="3" fillId="0" borderId="0" xfId="0" applyNumberFormat="1" applyFont="1" applyFill="1" applyBorder="1" applyAlignment="1">
      <alignment vertical="center"/>
    </xf>
    <xf numFmtId="3" fontId="0" fillId="2" borderId="0" xfId="0" applyNumberFormat="1" applyFill="1"/>
    <xf numFmtId="3" fontId="0" fillId="0" borderId="0" xfId="0" applyNumberFormat="1" applyFill="1"/>
    <xf numFmtId="164" fontId="4" fillId="0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0" fontId="16" fillId="0" borderId="0" xfId="6" applyNumberFormat="1" applyFont="1" applyAlignment="1">
      <alignment horizontal="center" vertic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165" fontId="4" fillId="0" borderId="0" xfId="1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18" fillId="0" borderId="9" xfId="0" applyFont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wrapText="1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/>
    <xf numFmtId="10" fontId="3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 readingOrder="2"/>
    </xf>
    <xf numFmtId="164" fontId="4" fillId="0" borderId="0" xfId="1" applyNumberFormat="1" applyFont="1" applyFill="1" applyAlignment="1">
      <alignment horizont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E13" sqref="E13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198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rightToLeft="1" view="pageBreakPreview" zoomScale="98" zoomScaleNormal="100" zoomScaleSheetLayoutView="98" workbookViewId="0">
      <selection activeCell="M25" sqref="M25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1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2" customWidth="1"/>
    <col min="22" max="22" width="0.28515625" style="18" customWidth="1"/>
    <col min="23" max="23" width="16.140625" style="18" bestFit="1" customWidth="1"/>
    <col min="24" max="24" width="21" style="18" bestFit="1" customWidth="1"/>
    <col min="25" max="16384" width="9.140625" style="18"/>
  </cols>
  <sheetData>
    <row r="1" spans="1:26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6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6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6" ht="21" x14ac:dyDescent="0.45">
      <c r="A5" s="173" t="s">
        <v>140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</row>
    <row r="6" spans="1:26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205" t="s">
        <v>200</v>
      </c>
      <c r="N6" s="205"/>
      <c r="O6" s="205"/>
      <c r="P6" s="205"/>
      <c r="Q6" s="205"/>
      <c r="R6" s="205"/>
      <c r="S6" s="205"/>
      <c r="T6" s="205"/>
      <c r="U6" s="205"/>
    </row>
    <row r="7" spans="1:26" ht="21" x14ac:dyDescent="0.45">
      <c r="A7" s="174" t="s">
        <v>14</v>
      </c>
      <c r="C7" s="206" t="s">
        <v>58</v>
      </c>
      <c r="D7" s="69"/>
      <c r="E7" s="206" t="s">
        <v>56</v>
      </c>
      <c r="F7" s="69"/>
      <c r="G7" s="206" t="s">
        <v>57</v>
      </c>
      <c r="H7" s="69"/>
      <c r="I7" s="208" t="s">
        <v>11</v>
      </c>
      <c r="J7" s="208"/>
      <c r="K7" s="208"/>
      <c r="L7" s="177"/>
      <c r="M7" s="206" t="s">
        <v>58</v>
      </c>
      <c r="N7" s="69"/>
      <c r="O7" s="219" t="s">
        <v>56</v>
      </c>
      <c r="P7" s="69"/>
      <c r="Q7" s="206" t="s">
        <v>57</v>
      </c>
      <c r="R7" s="69"/>
      <c r="S7" s="208" t="s">
        <v>11</v>
      </c>
      <c r="T7" s="208"/>
      <c r="U7" s="208"/>
      <c r="W7"/>
      <c r="X7"/>
      <c r="Y7"/>
      <c r="Z7"/>
    </row>
    <row r="8" spans="1:26" ht="42" x14ac:dyDescent="0.45">
      <c r="A8" s="172"/>
      <c r="C8" s="199"/>
      <c r="E8" s="199"/>
      <c r="G8" s="199"/>
      <c r="I8" s="8" t="s">
        <v>40</v>
      </c>
      <c r="J8" s="129"/>
      <c r="K8" s="98" t="s">
        <v>46</v>
      </c>
      <c r="M8" s="199"/>
      <c r="O8" s="220"/>
      <c r="Q8" s="199"/>
      <c r="S8" s="166" t="s">
        <v>40</v>
      </c>
      <c r="T8" s="129"/>
      <c r="U8" s="101" t="s">
        <v>46</v>
      </c>
      <c r="W8"/>
      <c r="X8"/>
      <c r="Y8"/>
      <c r="Z8"/>
    </row>
    <row r="9" spans="1:26" ht="21" x14ac:dyDescent="0.45">
      <c r="A9" s="165"/>
      <c r="C9" s="14" t="s">
        <v>121</v>
      </c>
      <c r="E9" s="14" t="s">
        <v>121</v>
      </c>
      <c r="G9" s="14" t="s">
        <v>121</v>
      </c>
      <c r="I9" s="14" t="s">
        <v>121</v>
      </c>
      <c r="J9" s="121"/>
      <c r="K9" s="99"/>
      <c r="M9" s="14" t="s">
        <v>121</v>
      </c>
      <c r="O9" s="14" t="s">
        <v>121</v>
      </c>
      <c r="Q9" s="14" t="s">
        <v>121</v>
      </c>
      <c r="S9" s="14" t="s">
        <v>121</v>
      </c>
      <c r="T9" s="121"/>
      <c r="U9" s="102"/>
      <c r="W9"/>
      <c r="X9"/>
      <c r="Y9"/>
      <c r="Z9"/>
    </row>
    <row r="10" spans="1:26" x14ac:dyDescent="0.45">
      <c r="A10" s="60" t="s">
        <v>165</v>
      </c>
      <c r="C10" s="11">
        <v>0</v>
      </c>
      <c r="E10" s="49">
        <v>109432465090</v>
      </c>
      <c r="G10" s="11">
        <v>0</v>
      </c>
      <c r="I10" s="14">
        <v>109432465090</v>
      </c>
      <c r="K10" s="128">
        <v>2.2045484313686952E-2</v>
      </c>
      <c r="M10" s="49">
        <v>0</v>
      </c>
      <c r="N10" s="170"/>
      <c r="O10" s="49">
        <v>73983554890</v>
      </c>
      <c r="P10"/>
      <c r="Q10" s="167">
        <v>0</v>
      </c>
      <c r="R10" s="33"/>
      <c r="S10" s="49">
        <v>73983554890</v>
      </c>
      <c r="U10" s="128">
        <v>5.5316454933383285E-3</v>
      </c>
      <c r="W10" s="164"/>
      <c r="X10"/>
      <c r="Y10"/>
      <c r="Z10"/>
    </row>
    <row r="11" spans="1:26" x14ac:dyDescent="0.45">
      <c r="A11" s="60" t="s">
        <v>194</v>
      </c>
      <c r="C11" s="11">
        <v>0</v>
      </c>
      <c r="E11" s="49">
        <v>77497857281</v>
      </c>
      <c r="G11" s="11">
        <v>0</v>
      </c>
      <c r="I11" s="14">
        <v>77497857281</v>
      </c>
      <c r="K11" s="128">
        <v>1.5612165874428038E-2</v>
      </c>
      <c r="M11" s="49">
        <v>0</v>
      </c>
      <c r="N11" s="170"/>
      <c r="O11" s="49">
        <v>56431567672</v>
      </c>
      <c r="P11"/>
      <c r="Q11" s="167">
        <v>0</v>
      </c>
      <c r="R11" s="33"/>
      <c r="S11" s="49">
        <v>56431567672</v>
      </c>
      <c r="U11" s="128">
        <v>4.2193082970797989E-3</v>
      </c>
      <c r="W11" s="164"/>
      <c r="X11"/>
      <c r="Y11"/>
      <c r="Z11"/>
    </row>
    <row r="12" spans="1:26" x14ac:dyDescent="0.45">
      <c r="A12" s="37" t="s">
        <v>18</v>
      </c>
      <c r="C12" s="11">
        <v>0</v>
      </c>
      <c r="E12" s="49">
        <v>245188162922</v>
      </c>
      <c r="G12" s="11">
        <v>0</v>
      </c>
      <c r="I12" s="14">
        <v>245188162922</v>
      </c>
      <c r="K12" s="128">
        <v>4.9393859447040916E-2</v>
      </c>
      <c r="M12" s="49">
        <v>0</v>
      </c>
      <c r="N12" s="170"/>
      <c r="O12" s="49">
        <v>42131148469</v>
      </c>
      <c r="P12"/>
      <c r="Q12" s="167">
        <v>0</v>
      </c>
      <c r="R12" s="33"/>
      <c r="S12" s="49">
        <v>42131148469</v>
      </c>
      <c r="U12" s="128">
        <v>3.1500862307065583E-3</v>
      </c>
      <c r="W12" s="164"/>
      <c r="X12"/>
      <c r="Y12"/>
      <c r="Z12"/>
    </row>
    <row r="13" spans="1:26" x14ac:dyDescent="0.45">
      <c r="A13" s="37" t="s">
        <v>172</v>
      </c>
      <c r="C13" s="11">
        <v>0</v>
      </c>
      <c r="E13" s="49">
        <v>77484174040</v>
      </c>
      <c r="G13" s="11">
        <v>0</v>
      </c>
      <c r="I13" s="14">
        <v>77484174040</v>
      </c>
      <c r="K13" s="128">
        <v>1.5609409346238914E-2</v>
      </c>
      <c r="M13" s="49">
        <v>0</v>
      </c>
      <c r="N13" s="167"/>
      <c r="O13" s="49">
        <v>27065732115</v>
      </c>
      <c r="P13"/>
      <c r="Q13" s="167">
        <v>0</v>
      </c>
      <c r="R13" s="33"/>
      <c r="S13" s="49">
        <v>27065732115</v>
      </c>
      <c r="U13" s="128">
        <v>2.0236664120890854E-3</v>
      </c>
      <c r="W13" s="164"/>
      <c r="X13"/>
      <c r="Y13"/>
      <c r="Z13"/>
    </row>
    <row r="14" spans="1:26" x14ac:dyDescent="0.45">
      <c r="A14" s="37" t="s">
        <v>162</v>
      </c>
      <c r="C14" s="11">
        <v>0</v>
      </c>
      <c r="E14" s="49">
        <v>73959894497</v>
      </c>
      <c r="G14" s="11">
        <v>0</v>
      </c>
      <c r="I14" s="14">
        <v>73959894497</v>
      </c>
      <c r="K14" s="128">
        <v>1.4899433112784277E-2</v>
      </c>
      <c r="M14" s="49">
        <v>0</v>
      </c>
      <c r="N14" s="170"/>
      <c r="O14" s="49">
        <v>14366915988</v>
      </c>
      <c r="P14"/>
      <c r="Q14" s="167">
        <v>0</v>
      </c>
      <c r="R14" s="33"/>
      <c r="S14" s="49">
        <v>14366915988</v>
      </c>
      <c r="U14" s="128">
        <v>1.0741939366978501E-3</v>
      </c>
      <c r="W14" s="164"/>
      <c r="X14"/>
      <c r="Y14"/>
      <c r="Z14"/>
    </row>
    <row r="15" spans="1:26" x14ac:dyDescent="0.45">
      <c r="A15" s="37" t="s">
        <v>171</v>
      </c>
      <c r="C15" s="11">
        <v>0</v>
      </c>
      <c r="E15" s="49">
        <v>-3950891</v>
      </c>
      <c r="G15" s="11">
        <v>0</v>
      </c>
      <c r="I15" s="14">
        <v>-3950891</v>
      </c>
      <c r="K15" s="128">
        <v>-7.9591833642744225E-7</v>
      </c>
      <c r="M15" s="49">
        <v>0</v>
      </c>
      <c r="N15" s="170"/>
      <c r="O15" s="49">
        <v>-595596968</v>
      </c>
      <c r="P15"/>
      <c r="Q15" s="167">
        <v>0</v>
      </c>
      <c r="R15" s="33"/>
      <c r="S15" s="49">
        <v>-595596968</v>
      </c>
      <c r="U15" s="128">
        <v>-4.4531940764156116E-5</v>
      </c>
      <c r="W15" s="164"/>
      <c r="X15"/>
      <c r="Y15"/>
      <c r="Z15"/>
    </row>
    <row r="16" spans="1:26" x14ac:dyDescent="0.45">
      <c r="A16" s="37" t="s">
        <v>103</v>
      </c>
      <c r="C16" s="11">
        <v>0</v>
      </c>
      <c r="E16" s="49">
        <v>347738358</v>
      </c>
      <c r="G16" s="11">
        <v>0</v>
      </c>
      <c r="I16" s="14">
        <v>347738358</v>
      </c>
      <c r="K16" s="128">
        <v>7.0052890705253666E-5</v>
      </c>
      <c r="M16" s="49">
        <v>0</v>
      </c>
      <c r="N16" s="170"/>
      <c r="O16" s="49">
        <v>-1921959302</v>
      </c>
      <c r="P16"/>
      <c r="Q16" s="167">
        <v>0</v>
      </c>
      <c r="R16" s="33"/>
      <c r="S16" s="49">
        <v>-1921959302</v>
      </c>
      <c r="U16" s="128">
        <v>-1.437021717474271E-4</v>
      </c>
      <c r="W16" s="164"/>
      <c r="X16"/>
      <c r="Y16"/>
      <c r="Z16"/>
    </row>
    <row r="17" spans="1:26" x14ac:dyDescent="0.45">
      <c r="A17" s="60" t="s">
        <v>108</v>
      </c>
      <c r="C17" s="11">
        <v>0</v>
      </c>
      <c r="E17" s="49">
        <v>-491204234</v>
      </c>
      <c r="G17" s="11">
        <v>0</v>
      </c>
      <c r="I17" s="14">
        <v>-491204234</v>
      </c>
      <c r="K17" s="128">
        <v>-9.8954503369340257E-5</v>
      </c>
      <c r="M17" s="49">
        <v>0</v>
      </c>
      <c r="N17" s="170"/>
      <c r="O17" s="49">
        <v>-1943613881</v>
      </c>
      <c r="P17"/>
      <c r="Q17" s="167">
        <v>0</v>
      </c>
      <c r="R17" s="33"/>
      <c r="S17" s="49">
        <v>-1943613881</v>
      </c>
      <c r="U17" s="128">
        <v>-1.453212539139111E-4</v>
      </c>
      <c r="W17" s="164"/>
      <c r="X17"/>
      <c r="Y17"/>
      <c r="Z17"/>
    </row>
    <row r="18" spans="1:26" x14ac:dyDescent="0.45">
      <c r="A18" s="37" t="s">
        <v>17</v>
      </c>
      <c r="C18" s="11">
        <v>0</v>
      </c>
      <c r="E18" s="49">
        <v>-5326410008</v>
      </c>
      <c r="G18" s="11">
        <v>0</v>
      </c>
      <c r="I18" s="14">
        <v>-5326410008</v>
      </c>
      <c r="K18" s="128">
        <v>-1.0730205902156854E-3</v>
      </c>
      <c r="M18" s="49">
        <v>0</v>
      </c>
      <c r="N18" s="170"/>
      <c r="O18" s="49">
        <v>-6046987106</v>
      </c>
      <c r="P18"/>
      <c r="Q18" s="167">
        <v>0</v>
      </c>
      <c r="R18" s="33"/>
      <c r="S18" s="49">
        <v>-6046987106</v>
      </c>
      <c r="U18" s="128">
        <v>-4.5212465152443123E-4</v>
      </c>
      <c r="W18" s="164"/>
      <c r="X18"/>
      <c r="Y18"/>
      <c r="Z18"/>
    </row>
    <row r="19" spans="1:26" x14ac:dyDescent="0.45">
      <c r="A19" s="60" t="s">
        <v>107</v>
      </c>
      <c r="C19" s="11">
        <v>0</v>
      </c>
      <c r="E19" s="49">
        <v>-6518971799</v>
      </c>
      <c r="G19" s="11">
        <v>0</v>
      </c>
      <c r="I19" s="14">
        <v>-6518971799</v>
      </c>
      <c r="K19" s="128">
        <v>-1.3132655873010646E-3</v>
      </c>
      <c r="M19" s="49">
        <v>0</v>
      </c>
      <c r="N19" s="171"/>
      <c r="O19" s="49">
        <v>-10261344499</v>
      </c>
      <c r="P19" s="162"/>
      <c r="Q19" s="168">
        <v>0</v>
      </c>
      <c r="R19" s="33"/>
      <c r="S19" s="49">
        <v>-10261344499</v>
      </c>
      <c r="U19" s="128">
        <v>-7.6722617800510228E-4</v>
      </c>
      <c r="W19" s="164"/>
      <c r="X19"/>
      <c r="Y19"/>
      <c r="Z19"/>
    </row>
    <row r="20" spans="1:26" x14ac:dyDescent="0.45">
      <c r="A20" s="60" t="s">
        <v>183</v>
      </c>
      <c r="C20" s="11">
        <v>0</v>
      </c>
      <c r="E20" s="49">
        <v>-11693083907</v>
      </c>
      <c r="G20" s="11">
        <v>0</v>
      </c>
      <c r="I20" s="14">
        <v>-11693083907</v>
      </c>
      <c r="K20" s="128">
        <v>-2.3556053282578378E-3</v>
      </c>
      <c r="M20" s="49">
        <v>0</v>
      </c>
      <c r="N20" s="170"/>
      <c r="O20" s="49">
        <v>-10811858513</v>
      </c>
      <c r="P20"/>
      <c r="Q20" s="167">
        <v>0</v>
      </c>
      <c r="R20" s="33"/>
      <c r="S20" s="49">
        <v>-10811858513</v>
      </c>
      <c r="U20" s="128">
        <v>-8.0838733022454382E-4</v>
      </c>
      <c r="W20" s="164"/>
      <c r="X20"/>
      <c r="Y20"/>
      <c r="Z20"/>
    </row>
    <row r="21" spans="1:26" ht="21" x14ac:dyDescent="0.45">
      <c r="A21" s="169" t="s">
        <v>144</v>
      </c>
      <c r="C21" s="36">
        <f>SUM(C10:C20)</f>
        <v>0</v>
      </c>
      <c r="E21" s="36">
        <f>SUM(E10:E20)</f>
        <v>559876671349</v>
      </c>
      <c r="G21" s="36">
        <f>SUM(G10:G20)</f>
        <v>0</v>
      </c>
      <c r="I21" s="36">
        <f>SUM(I10:I20)</f>
        <v>559876671349</v>
      </c>
      <c r="K21" s="130">
        <v>0.11278876305740398</v>
      </c>
      <c r="M21" s="36">
        <f>SUM(M10:M20)</f>
        <v>0</v>
      </c>
      <c r="O21" s="36">
        <f>SUM(O10:O20)</f>
        <v>182397558865</v>
      </c>
      <c r="Q21" s="36">
        <f>SUM(Q10:Q20)</f>
        <v>0</v>
      </c>
      <c r="S21" s="36">
        <f>SUM(S10:S20)</f>
        <v>182397558865</v>
      </c>
      <c r="U21" s="103">
        <v>1.3637606843732046E-2</v>
      </c>
      <c r="W21"/>
      <c r="X21" s="163"/>
      <c r="Y21"/>
      <c r="Z21"/>
    </row>
    <row r="22" spans="1:26" x14ac:dyDescent="0.45">
      <c r="W22"/>
      <c r="X22"/>
      <c r="Y22"/>
      <c r="Z22"/>
    </row>
    <row r="23" spans="1:26" x14ac:dyDescent="0.45">
      <c r="W23"/>
      <c r="X23"/>
      <c r="Y23"/>
      <c r="Z23"/>
    </row>
    <row r="24" spans="1:26" x14ac:dyDescent="0.45">
      <c r="W24"/>
      <c r="X24"/>
      <c r="Y24"/>
      <c r="Z24"/>
    </row>
  </sheetData>
  <sortState ref="A10:U20">
    <sortCondition descending="1" ref="S10:S20"/>
  </sortState>
  <mergeCells count="13">
    <mergeCell ref="A1:U1"/>
    <mergeCell ref="A2:U2"/>
    <mergeCell ref="A3:U3"/>
    <mergeCell ref="M6:U6"/>
    <mergeCell ref="C6:K6"/>
    <mergeCell ref="C7:C8"/>
    <mergeCell ref="S7:U7"/>
    <mergeCell ref="I7:K7"/>
    <mergeCell ref="Q7:Q8"/>
    <mergeCell ref="O7:O8"/>
    <mergeCell ref="M7:M8"/>
    <mergeCell ref="G7:G8"/>
    <mergeCell ref="E7:E8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rightToLeft="1" view="pageBreakPreview" topLeftCell="A22" zoomScale="91" zoomScaleNormal="100" zoomScaleSheetLayoutView="91" workbookViewId="0">
      <selection activeCell="D46" sqref="D46"/>
    </sheetView>
  </sheetViews>
  <sheetFormatPr defaultRowHeight="21" customHeight="1" x14ac:dyDescent="0.45"/>
  <cols>
    <col min="1" max="1" width="31.5703125" style="18" customWidth="1"/>
    <col min="2" max="2" width="1.28515625" style="18" customWidth="1"/>
    <col min="3" max="3" width="20.5703125" style="11" customWidth="1"/>
    <col min="4" max="4" width="1.28515625" style="11" customWidth="1"/>
    <col min="5" max="5" width="20.5703125" style="11" customWidth="1"/>
    <col min="6" max="6" width="1.28515625" style="11" customWidth="1"/>
    <col min="7" max="7" width="20.5703125" style="11" customWidth="1"/>
    <col min="8" max="8" width="1.28515625" style="11" customWidth="1"/>
    <col min="9" max="9" width="23.5703125" style="11" customWidth="1"/>
    <col min="10" max="10" width="1.28515625" style="11" customWidth="1"/>
    <col min="11" max="11" width="8.7109375" style="128" customWidth="1"/>
    <col min="12" max="12" width="1.28515625" style="11" customWidth="1"/>
    <col min="13" max="13" width="20.5703125" style="11" customWidth="1"/>
    <col min="14" max="14" width="1.28515625" style="11" customWidth="1"/>
    <col min="15" max="15" width="20.5703125" style="11" customWidth="1"/>
    <col min="16" max="16" width="1.28515625" style="11" customWidth="1"/>
    <col min="17" max="17" width="20.5703125" style="11" customWidth="1"/>
    <col min="18" max="18" width="1.28515625" style="11" customWidth="1"/>
    <col min="19" max="19" width="20.5703125" style="11" customWidth="1"/>
    <col min="20" max="20" width="1.28515625" style="18" customWidth="1"/>
    <col min="21" max="21" width="9.140625" style="131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1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1" ht="21" customHeight="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1" ht="21" customHeight="1" x14ac:dyDescent="0.45">
      <c r="A5" s="207" t="s">
        <v>141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1" ht="21" customHeight="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200</v>
      </c>
      <c r="N6" s="199"/>
      <c r="O6" s="199"/>
      <c r="P6" s="199"/>
      <c r="Q6" s="199"/>
      <c r="R6" s="199"/>
      <c r="S6" s="199"/>
      <c r="T6" s="199"/>
      <c r="U6" s="199"/>
    </row>
    <row r="7" spans="1:21" ht="21" customHeight="1" x14ac:dyDescent="0.45">
      <c r="A7" s="205" t="s">
        <v>59</v>
      </c>
      <c r="C7" s="206" t="s">
        <v>60</v>
      </c>
      <c r="D7" s="69"/>
      <c r="E7" s="206" t="s">
        <v>56</v>
      </c>
      <c r="F7" s="69"/>
      <c r="G7" s="206" t="s">
        <v>57</v>
      </c>
      <c r="H7" s="69"/>
      <c r="I7" s="208" t="s">
        <v>11</v>
      </c>
      <c r="J7" s="208"/>
      <c r="K7" s="208"/>
      <c r="M7" s="206" t="s">
        <v>60</v>
      </c>
      <c r="N7" s="69"/>
      <c r="O7" s="206" t="s">
        <v>56</v>
      </c>
      <c r="P7" s="69"/>
      <c r="Q7" s="206" t="s">
        <v>57</v>
      </c>
      <c r="R7" s="69"/>
      <c r="S7" s="208" t="s">
        <v>11</v>
      </c>
      <c r="T7" s="208"/>
      <c r="U7" s="208"/>
    </row>
    <row r="8" spans="1:21" ht="63" x14ac:dyDescent="0.45">
      <c r="A8" s="199"/>
      <c r="C8" s="199"/>
      <c r="E8" s="199"/>
      <c r="G8" s="199"/>
      <c r="I8" s="8" t="s">
        <v>40</v>
      </c>
      <c r="J8" s="129"/>
      <c r="K8" s="98" t="s">
        <v>46</v>
      </c>
      <c r="M8" s="199"/>
      <c r="O8" s="199"/>
      <c r="Q8" s="199"/>
      <c r="S8" s="8" t="s">
        <v>40</v>
      </c>
      <c r="T8" s="129"/>
      <c r="U8" s="98" t="s">
        <v>46</v>
      </c>
    </row>
    <row r="9" spans="1:21" ht="21" customHeight="1" x14ac:dyDescent="0.45">
      <c r="A9" s="113"/>
      <c r="C9" s="14" t="s">
        <v>121</v>
      </c>
      <c r="E9" s="14" t="s">
        <v>121</v>
      </c>
      <c r="G9" s="14" t="s">
        <v>121</v>
      </c>
      <c r="I9" s="14" t="s">
        <v>121</v>
      </c>
      <c r="M9" s="14" t="s">
        <v>121</v>
      </c>
      <c r="O9" s="14" t="s">
        <v>121</v>
      </c>
      <c r="Q9" s="14" t="s">
        <v>121</v>
      </c>
      <c r="S9" s="14" t="s">
        <v>121</v>
      </c>
    </row>
    <row r="10" spans="1:21" ht="21" customHeight="1" x14ac:dyDescent="0.45">
      <c r="A10" s="60" t="s">
        <v>175</v>
      </c>
      <c r="C10" s="33">
        <v>0</v>
      </c>
      <c r="D10" s="33"/>
      <c r="E10" s="33">
        <v>244427075680</v>
      </c>
      <c r="F10" s="33"/>
      <c r="G10" s="33">
        <v>0</v>
      </c>
      <c r="H10" s="33"/>
      <c r="I10" s="33">
        <v>244427075680</v>
      </c>
      <c r="J10" s="33"/>
      <c r="K10" s="127">
        <v>4.9240536236775483E-2</v>
      </c>
      <c r="L10" s="33"/>
      <c r="M10" s="33">
        <v>0</v>
      </c>
      <c r="N10" s="33"/>
      <c r="O10" s="33">
        <v>717505649472</v>
      </c>
      <c r="P10" s="33"/>
      <c r="Q10" s="33">
        <v>0</v>
      </c>
      <c r="R10" s="33"/>
      <c r="S10" s="33">
        <v>717505649472</v>
      </c>
      <c r="U10" s="133">
        <v>5.3646880016075683E-2</v>
      </c>
    </row>
    <row r="11" spans="1:21" ht="21" customHeight="1" x14ac:dyDescent="0.45">
      <c r="A11" s="60" t="s">
        <v>201</v>
      </c>
      <c r="C11" s="33">
        <v>328872470160</v>
      </c>
      <c r="D11" s="33"/>
      <c r="E11" s="33">
        <v>0</v>
      </c>
      <c r="F11" s="33"/>
      <c r="G11" s="33">
        <v>0</v>
      </c>
      <c r="H11" s="33"/>
      <c r="I11" s="33">
        <v>328872470160</v>
      </c>
      <c r="J11" s="33"/>
      <c r="K11" s="127">
        <v>6.6252303428905243E-2</v>
      </c>
      <c r="L11" s="33"/>
      <c r="M11" s="33">
        <v>328872470160</v>
      </c>
      <c r="N11" s="33"/>
      <c r="O11" s="33">
        <v>0</v>
      </c>
      <c r="P11" s="33"/>
      <c r="Q11" s="33">
        <v>0</v>
      </c>
      <c r="R11" s="33"/>
      <c r="S11" s="33">
        <v>328872470160</v>
      </c>
      <c r="U11" s="133">
        <v>2.4589328265564342E-2</v>
      </c>
    </row>
    <row r="12" spans="1:21" ht="21" customHeight="1" x14ac:dyDescent="0.45">
      <c r="A12" s="60" t="s">
        <v>174</v>
      </c>
      <c r="C12" s="33">
        <v>146834304163</v>
      </c>
      <c r="D12" s="33"/>
      <c r="E12" s="33">
        <v>-249244399624</v>
      </c>
      <c r="F12" s="33"/>
      <c r="G12" s="33">
        <v>0</v>
      </c>
      <c r="H12" s="33"/>
      <c r="I12" s="33">
        <v>-102410095461</v>
      </c>
      <c r="J12" s="33"/>
      <c r="K12" s="127">
        <v>-2.0630807788089997E-2</v>
      </c>
      <c r="L12" s="33"/>
      <c r="M12" s="33">
        <v>418060646043</v>
      </c>
      <c r="N12" s="33"/>
      <c r="O12" s="33">
        <v>250483725375</v>
      </c>
      <c r="P12" s="33"/>
      <c r="Q12" s="33">
        <v>0</v>
      </c>
      <c r="R12" s="33"/>
      <c r="S12" s="33">
        <v>668544371418</v>
      </c>
      <c r="U12" s="133">
        <v>4.9986114681155262E-2</v>
      </c>
    </row>
    <row r="13" spans="1:21" ht="21" customHeight="1" x14ac:dyDescent="0.45">
      <c r="A13" s="37" t="s">
        <v>186</v>
      </c>
      <c r="C13" s="33">
        <v>121367140880</v>
      </c>
      <c r="D13" s="33"/>
      <c r="E13" s="33">
        <v>0</v>
      </c>
      <c r="F13" s="33"/>
      <c r="G13" s="33">
        <v>0</v>
      </c>
      <c r="H13" s="33"/>
      <c r="I13" s="33">
        <v>121367140880</v>
      </c>
      <c r="J13" s="33"/>
      <c r="K13" s="127">
        <v>2.4449759020475286E-2</v>
      </c>
      <c r="L13" s="33"/>
      <c r="M13" s="33">
        <v>1202536461776</v>
      </c>
      <c r="N13" s="33"/>
      <c r="O13" s="33">
        <v>-538480291472</v>
      </c>
      <c r="P13" s="33"/>
      <c r="Q13" s="33">
        <v>0</v>
      </c>
      <c r="R13" s="33"/>
      <c r="S13" s="33">
        <v>664056170304</v>
      </c>
      <c r="U13" s="133">
        <v>4.9650538247955109E-2</v>
      </c>
    </row>
    <row r="14" spans="1:21" ht="21" customHeight="1" x14ac:dyDescent="0.45">
      <c r="A14" s="60" t="s">
        <v>104</v>
      </c>
      <c r="C14" s="33">
        <v>40593353225</v>
      </c>
      <c r="D14" s="33"/>
      <c r="E14" s="33">
        <v>0</v>
      </c>
      <c r="F14" s="33"/>
      <c r="G14" s="33">
        <v>0</v>
      </c>
      <c r="H14" s="33"/>
      <c r="I14" s="33">
        <v>40593353225</v>
      </c>
      <c r="J14" s="33"/>
      <c r="K14" s="127">
        <v>8.1776475657904888E-3</v>
      </c>
      <c r="L14" s="33"/>
      <c r="M14" s="33">
        <v>114975102150</v>
      </c>
      <c r="N14" s="33"/>
      <c r="O14" s="33">
        <v>320165765152</v>
      </c>
      <c r="P14" s="33"/>
      <c r="Q14" s="33">
        <v>0</v>
      </c>
      <c r="R14" s="33"/>
      <c r="S14" s="33">
        <v>435140867302</v>
      </c>
      <c r="U14" s="133">
        <v>3.2534865635441217E-2</v>
      </c>
    </row>
    <row r="15" spans="1:21" ht="21" customHeight="1" x14ac:dyDescent="0.45">
      <c r="A15" s="60" t="s">
        <v>173</v>
      </c>
      <c r="C15" s="33">
        <v>146812730054</v>
      </c>
      <c r="D15" s="33"/>
      <c r="E15" s="33">
        <v>0</v>
      </c>
      <c r="F15" s="33"/>
      <c r="G15" s="33">
        <v>0</v>
      </c>
      <c r="H15" s="33"/>
      <c r="I15" s="33">
        <v>146812730054</v>
      </c>
      <c r="J15" s="33"/>
      <c r="K15" s="127">
        <v>2.957584602332761E-2</v>
      </c>
      <c r="L15" s="33"/>
      <c r="M15" s="33">
        <v>404042113288</v>
      </c>
      <c r="N15" s="33"/>
      <c r="O15" s="33">
        <v>0</v>
      </c>
      <c r="P15" s="33"/>
      <c r="Q15" s="33">
        <v>0</v>
      </c>
      <c r="R15" s="33"/>
      <c r="S15" s="33">
        <v>404042113288</v>
      </c>
      <c r="U15" s="133">
        <v>3.0209655894631201E-2</v>
      </c>
    </row>
    <row r="16" spans="1:21" ht="21" customHeight="1" x14ac:dyDescent="0.45">
      <c r="A16" s="37" t="s">
        <v>149</v>
      </c>
      <c r="C16" s="33">
        <v>138947945180</v>
      </c>
      <c r="D16" s="33"/>
      <c r="E16" s="33">
        <v>0</v>
      </c>
      <c r="F16" s="33"/>
      <c r="G16" s="33">
        <v>0</v>
      </c>
      <c r="H16" s="33"/>
      <c r="I16" s="33">
        <v>138947945180</v>
      </c>
      <c r="J16" s="33"/>
      <c r="K16" s="127">
        <v>2.7991462527737931E-2</v>
      </c>
      <c r="L16" s="33"/>
      <c r="M16" s="33">
        <v>398427397187</v>
      </c>
      <c r="N16" s="33"/>
      <c r="O16" s="33">
        <v>0</v>
      </c>
      <c r="P16" s="33"/>
      <c r="Q16" s="33">
        <v>0</v>
      </c>
      <c r="R16" s="33"/>
      <c r="S16" s="33">
        <v>398427397187</v>
      </c>
      <c r="U16" s="133">
        <v>2.9789851533207245E-2</v>
      </c>
    </row>
    <row r="17" spans="1:21" ht="21" customHeight="1" x14ac:dyDescent="0.45">
      <c r="A17" s="37" t="s">
        <v>150</v>
      </c>
      <c r="C17" s="33">
        <v>138947945180</v>
      </c>
      <c r="D17" s="33"/>
      <c r="E17" s="33">
        <v>0</v>
      </c>
      <c r="F17" s="33"/>
      <c r="G17" s="33">
        <v>0</v>
      </c>
      <c r="H17" s="33"/>
      <c r="I17" s="33">
        <v>138947945180</v>
      </c>
      <c r="J17" s="33"/>
      <c r="K17" s="127">
        <v>2.7991462527737931E-2</v>
      </c>
      <c r="L17" s="33"/>
      <c r="M17" s="33">
        <v>398427397187</v>
      </c>
      <c r="N17" s="33"/>
      <c r="O17" s="33">
        <v>0</v>
      </c>
      <c r="P17" s="33"/>
      <c r="Q17" s="33">
        <v>0</v>
      </c>
      <c r="R17" s="33"/>
      <c r="S17" s="33">
        <v>398427397187</v>
      </c>
      <c r="U17" s="133">
        <v>2.9789851533207245E-2</v>
      </c>
    </row>
    <row r="18" spans="1:21" ht="21" customHeight="1" x14ac:dyDescent="0.45">
      <c r="A18" s="60" t="s">
        <v>115</v>
      </c>
      <c r="C18" s="33">
        <v>54741817478</v>
      </c>
      <c r="D18" s="33"/>
      <c r="E18" s="33">
        <v>0</v>
      </c>
      <c r="F18" s="33"/>
      <c r="G18" s="33">
        <v>0</v>
      </c>
      <c r="H18" s="33"/>
      <c r="I18" s="33">
        <v>54741817478</v>
      </c>
      <c r="J18" s="33"/>
      <c r="K18" s="127">
        <v>1.1027896315060183E-2</v>
      </c>
      <c r="L18" s="33"/>
      <c r="M18" s="33">
        <v>152634331718</v>
      </c>
      <c r="N18" s="33"/>
      <c r="O18" s="33">
        <v>199891250000</v>
      </c>
      <c r="P18" s="33"/>
      <c r="Q18" s="33">
        <v>0</v>
      </c>
      <c r="R18" s="33"/>
      <c r="S18" s="33">
        <v>352525581718</v>
      </c>
      <c r="U18" s="133">
        <v>2.6357837877569002E-2</v>
      </c>
    </row>
    <row r="19" spans="1:21" ht="21" customHeight="1" x14ac:dyDescent="0.45">
      <c r="A19" s="37" t="s">
        <v>184</v>
      </c>
      <c r="C19" s="33">
        <v>0</v>
      </c>
      <c r="D19" s="33"/>
      <c r="E19" s="33">
        <v>140035782717</v>
      </c>
      <c r="F19" s="33"/>
      <c r="G19" s="33">
        <v>0</v>
      </c>
      <c r="H19" s="33"/>
      <c r="I19" s="33">
        <v>140035782717</v>
      </c>
      <c r="J19" s="33"/>
      <c r="K19" s="127">
        <v>2.821061052315273E-2</v>
      </c>
      <c r="L19" s="33"/>
      <c r="M19" s="33">
        <v>0</v>
      </c>
      <c r="N19" s="33"/>
      <c r="O19" s="33">
        <v>285480332911</v>
      </c>
      <c r="P19" s="33"/>
      <c r="Q19" s="33">
        <v>0</v>
      </c>
      <c r="R19" s="33"/>
      <c r="S19" s="33">
        <v>285480332911</v>
      </c>
      <c r="U19" s="133">
        <v>2.134495969180995E-2</v>
      </c>
    </row>
    <row r="20" spans="1:21" ht="21" customHeight="1" x14ac:dyDescent="0.45">
      <c r="A20" s="37" t="s">
        <v>85</v>
      </c>
      <c r="C20" s="33">
        <v>42222070740</v>
      </c>
      <c r="D20" s="33"/>
      <c r="E20" s="33">
        <v>48972356794</v>
      </c>
      <c r="F20" s="33"/>
      <c r="G20" s="33">
        <v>0</v>
      </c>
      <c r="H20" s="33"/>
      <c r="I20" s="33">
        <v>91194427534</v>
      </c>
      <c r="J20" s="33"/>
      <c r="K20" s="127">
        <v>1.8371379279841994E-2</v>
      </c>
      <c r="L20" s="33"/>
      <c r="M20" s="33">
        <v>119710987740</v>
      </c>
      <c r="N20" s="33"/>
      <c r="O20" s="33">
        <v>149918437500</v>
      </c>
      <c r="P20" s="33"/>
      <c r="Q20" s="33">
        <v>0</v>
      </c>
      <c r="R20" s="33"/>
      <c r="S20" s="33">
        <v>269629425240</v>
      </c>
      <c r="U20" s="133">
        <v>2.0159809801216351E-2</v>
      </c>
    </row>
    <row r="21" spans="1:21" ht="21" customHeight="1" x14ac:dyDescent="0.45">
      <c r="A21" s="60" t="s">
        <v>88</v>
      </c>
      <c r="C21" s="33">
        <v>42137776639</v>
      </c>
      <c r="D21" s="33"/>
      <c r="E21" s="33">
        <v>0</v>
      </c>
      <c r="F21" s="33"/>
      <c r="G21" s="33">
        <v>0</v>
      </c>
      <c r="H21" s="33"/>
      <c r="I21" s="33">
        <v>42137776639</v>
      </c>
      <c r="J21" s="33"/>
      <c r="K21" s="127">
        <v>8.4887760971547981E-3</v>
      </c>
      <c r="L21" s="33"/>
      <c r="M21" s="33">
        <v>119384488172</v>
      </c>
      <c r="N21" s="33"/>
      <c r="O21" s="33">
        <v>149915539077</v>
      </c>
      <c r="P21" s="33"/>
      <c r="Q21" s="33">
        <v>0</v>
      </c>
      <c r="R21" s="33"/>
      <c r="S21" s="33">
        <v>269300027249</v>
      </c>
      <c r="U21" s="133">
        <v>2.0135181180502747E-2</v>
      </c>
    </row>
    <row r="22" spans="1:21" ht="21" customHeight="1" x14ac:dyDescent="0.45">
      <c r="A22" s="37" t="s">
        <v>156</v>
      </c>
      <c r="C22" s="33">
        <v>57584376626</v>
      </c>
      <c r="D22" s="33"/>
      <c r="E22" s="33">
        <v>-104934467176</v>
      </c>
      <c r="F22" s="33"/>
      <c r="G22" s="33">
        <v>0</v>
      </c>
      <c r="H22" s="33"/>
      <c r="I22" s="33">
        <v>-47350090550</v>
      </c>
      <c r="J22" s="33"/>
      <c r="K22" s="127">
        <v>-9.5388117010175057E-3</v>
      </c>
      <c r="L22" s="33"/>
      <c r="M22" s="33">
        <v>183063202472</v>
      </c>
      <c r="N22" s="33"/>
      <c r="O22" s="33">
        <v>65871390033</v>
      </c>
      <c r="P22" s="33"/>
      <c r="Q22" s="33">
        <v>0</v>
      </c>
      <c r="R22" s="33"/>
      <c r="S22" s="33">
        <v>248934592505</v>
      </c>
      <c r="U22" s="133">
        <v>1.861248650208374E-2</v>
      </c>
    </row>
    <row r="23" spans="1:21" ht="21" customHeight="1" x14ac:dyDescent="0.45">
      <c r="A23" s="60" t="s">
        <v>185</v>
      </c>
      <c r="C23" s="33">
        <v>117210009390</v>
      </c>
      <c r="D23" s="33"/>
      <c r="E23" s="33">
        <v>0</v>
      </c>
      <c r="F23" s="33"/>
      <c r="G23" s="33">
        <v>0</v>
      </c>
      <c r="H23" s="33"/>
      <c r="I23" s="33">
        <v>117210009390</v>
      </c>
      <c r="J23" s="33"/>
      <c r="K23" s="127">
        <v>2.3612292945144192E-2</v>
      </c>
      <c r="L23" s="33"/>
      <c r="M23" s="33">
        <v>242040086641</v>
      </c>
      <c r="N23" s="33"/>
      <c r="O23" s="33">
        <v>-2174999999</v>
      </c>
      <c r="P23" s="33"/>
      <c r="Q23" s="33">
        <v>0</v>
      </c>
      <c r="R23" s="33"/>
      <c r="S23" s="33">
        <v>239865086642</v>
      </c>
      <c r="U23" s="133">
        <v>1.793437240891179E-2</v>
      </c>
    </row>
    <row r="24" spans="1:21" ht="21" customHeight="1" x14ac:dyDescent="0.45">
      <c r="A24" s="60" t="s">
        <v>110</v>
      </c>
      <c r="C24" s="33">
        <v>51184689750</v>
      </c>
      <c r="D24" s="33"/>
      <c r="E24" s="33">
        <v>0</v>
      </c>
      <c r="F24" s="33"/>
      <c r="G24" s="33">
        <v>0</v>
      </c>
      <c r="H24" s="33"/>
      <c r="I24" s="33">
        <v>51184689750</v>
      </c>
      <c r="J24" s="33"/>
      <c r="K24" s="127">
        <v>1.031130272041794E-2</v>
      </c>
      <c r="L24" s="33"/>
      <c r="M24" s="33">
        <v>142323497550</v>
      </c>
      <c r="N24" s="33"/>
      <c r="O24" s="33">
        <v>-1713567740</v>
      </c>
      <c r="P24" s="33"/>
      <c r="Q24" s="33">
        <v>0</v>
      </c>
      <c r="R24" s="33"/>
      <c r="S24" s="33">
        <v>140609929810</v>
      </c>
      <c r="U24" s="133">
        <v>1.0513205072513179E-2</v>
      </c>
    </row>
    <row r="25" spans="1:21" ht="21" customHeight="1" x14ac:dyDescent="0.45">
      <c r="A25" s="37" t="s">
        <v>109</v>
      </c>
      <c r="C25" s="33">
        <v>13802486295</v>
      </c>
      <c r="D25" s="33"/>
      <c r="E25" s="33">
        <v>0</v>
      </c>
      <c r="F25" s="33"/>
      <c r="G25" s="33">
        <v>0</v>
      </c>
      <c r="H25" s="33"/>
      <c r="I25" s="33">
        <v>13802486295</v>
      </c>
      <c r="J25" s="33"/>
      <c r="K25" s="127">
        <v>2.7805504961992047E-3</v>
      </c>
      <c r="L25" s="33"/>
      <c r="M25" s="33">
        <v>39421862995</v>
      </c>
      <c r="N25" s="33"/>
      <c r="O25" s="33">
        <v>49972812500</v>
      </c>
      <c r="P25" s="33"/>
      <c r="Q25" s="33">
        <v>0</v>
      </c>
      <c r="R25" s="33"/>
      <c r="S25" s="33">
        <v>89394675495</v>
      </c>
      <c r="U25" s="133">
        <v>6.683913128607966E-3</v>
      </c>
    </row>
    <row r="26" spans="1:21" ht="21" customHeight="1" x14ac:dyDescent="0.45">
      <c r="A26" s="37" t="s">
        <v>29</v>
      </c>
      <c r="C26" s="33">
        <v>12775152665</v>
      </c>
      <c r="D26" s="33"/>
      <c r="E26" s="33">
        <v>0</v>
      </c>
      <c r="F26" s="33"/>
      <c r="G26" s="33">
        <v>0</v>
      </c>
      <c r="H26" s="33"/>
      <c r="I26" s="33">
        <v>12775152665</v>
      </c>
      <c r="J26" s="33"/>
      <c r="K26" s="127">
        <v>2.5735911865787759E-3</v>
      </c>
      <c r="L26" s="33"/>
      <c r="M26" s="33">
        <v>35928470535</v>
      </c>
      <c r="N26" s="33"/>
      <c r="O26" s="33">
        <v>49972812500</v>
      </c>
      <c r="P26" s="33"/>
      <c r="Q26" s="33">
        <v>0</v>
      </c>
      <c r="R26" s="33"/>
      <c r="S26" s="33">
        <v>85901283035</v>
      </c>
      <c r="U26" s="133">
        <v>6.4227171278676302E-3</v>
      </c>
    </row>
    <row r="27" spans="1:21" ht="21" customHeight="1" x14ac:dyDescent="0.45">
      <c r="A27" s="60" t="s">
        <v>89</v>
      </c>
      <c r="C27" s="33">
        <v>66000536633</v>
      </c>
      <c r="D27" s="33"/>
      <c r="E27" s="33">
        <v>0</v>
      </c>
      <c r="F27" s="33"/>
      <c r="G27" s="33">
        <v>0</v>
      </c>
      <c r="H27" s="33"/>
      <c r="I27" s="33">
        <v>66000536633</v>
      </c>
      <c r="J27" s="33"/>
      <c r="K27" s="127">
        <v>1.3295997616804873E-2</v>
      </c>
      <c r="L27" s="33"/>
      <c r="M27" s="33">
        <v>195025726372</v>
      </c>
      <c r="N27" s="33"/>
      <c r="O27" s="33">
        <v>-117665344660</v>
      </c>
      <c r="P27" s="33"/>
      <c r="Q27" s="33">
        <v>0</v>
      </c>
      <c r="R27" s="33"/>
      <c r="S27" s="33">
        <v>77360381712</v>
      </c>
      <c r="U27" s="133">
        <v>5.7841260466109197E-3</v>
      </c>
    </row>
    <row r="28" spans="1:21" ht="21" customHeight="1" x14ac:dyDescent="0.45">
      <c r="A28" s="60" t="s">
        <v>176</v>
      </c>
      <c r="C28" s="33">
        <v>49796030653</v>
      </c>
      <c r="D28" s="33"/>
      <c r="E28" s="33">
        <v>-234748110729</v>
      </c>
      <c r="F28" s="33"/>
      <c r="G28" s="33">
        <v>0</v>
      </c>
      <c r="H28" s="33"/>
      <c r="I28" s="33">
        <v>-184952080076</v>
      </c>
      <c r="J28" s="33"/>
      <c r="K28" s="127">
        <v>-3.7259127597517878E-2</v>
      </c>
      <c r="L28" s="33"/>
      <c r="M28" s="33">
        <v>136021146237</v>
      </c>
      <c r="N28" s="33"/>
      <c r="O28" s="33">
        <v>-67435420016</v>
      </c>
      <c r="P28" s="33"/>
      <c r="Q28" s="33">
        <v>0</v>
      </c>
      <c r="R28" s="33"/>
      <c r="S28" s="33">
        <v>68585726221</v>
      </c>
      <c r="U28" s="133">
        <v>5.1280574976671151E-3</v>
      </c>
    </row>
    <row r="29" spans="1:21" ht="21" customHeight="1" x14ac:dyDescent="0.45">
      <c r="A29" s="60" t="s">
        <v>97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v>0</v>
      </c>
      <c r="J29" s="33"/>
      <c r="K29" s="127">
        <v>0</v>
      </c>
      <c r="L29" s="33"/>
      <c r="M29" s="33">
        <v>56789258937</v>
      </c>
      <c r="N29" s="33"/>
      <c r="O29" s="33">
        <v>0</v>
      </c>
      <c r="P29" s="33"/>
      <c r="Q29" s="33">
        <v>2339212500</v>
      </c>
      <c r="R29" s="33"/>
      <c r="S29" s="33">
        <v>59128471437</v>
      </c>
      <c r="U29" s="133">
        <v>4.4209519674847991E-3</v>
      </c>
    </row>
    <row r="30" spans="1:21" ht="21" customHeight="1" x14ac:dyDescent="0.45">
      <c r="A30" s="37" t="s">
        <v>26</v>
      </c>
      <c r="C30" s="33">
        <v>10625402894</v>
      </c>
      <c r="D30" s="33"/>
      <c r="E30" s="33">
        <v>0</v>
      </c>
      <c r="F30" s="33"/>
      <c r="G30" s="33">
        <v>0</v>
      </c>
      <c r="H30" s="33"/>
      <c r="I30" s="33">
        <v>10625402894</v>
      </c>
      <c r="J30" s="33"/>
      <c r="K30" s="127">
        <v>2.1405179224797169E-3</v>
      </c>
      <c r="L30" s="33"/>
      <c r="M30" s="33">
        <v>29039403241</v>
      </c>
      <c r="N30" s="33"/>
      <c r="O30" s="33">
        <v>17857330674</v>
      </c>
      <c r="P30" s="33"/>
      <c r="Q30" s="33">
        <v>0</v>
      </c>
      <c r="R30" s="33"/>
      <c r="S30" s="33">
        <v>46896733915</v>
      </c>
      <c r="U30" s="133">
        <v>3.5064022970902218E-3</v>
      </c>
    </row>
    <row r="31" spans="1:21" ht="21" customHeight="1" x14ac:dyDescent="0.45">
      <c r="A31" s="60" t="s">
        <v>96</v>
      </c>
      <c r="C31" s="33">
        <v>0</v>
      </c>
      <c r="D31" s="33"/>
      <c r="E31" s="33">
        <v>0</v>
      </c>
      <c r="F31" s="33"/>
      <c r="G31" s="33">
        <v>0</v>
      </c>
      <c r="H31" s="33"/>
      <c r="I31" s="33">
        <v>0</v>
      </c>
      <c r="J31" s="33"/>
      <c r="K31" s="127">
        <v>0</v>
      </c>
      <c r="L31" s="33"/>
      <c r="M31" s="33">
        <v>26187478355</v>
      </c>
      <c r="N31" s="33"/>
      <c r="O31" s="33">
        <v>0</v>
      </c>
      <c r="P31" s="33"/>
      <c r="Q31" s="33">
        <v>1078691250</v>
      </c>
      <c r="R31" s="33"/>
      <c r="S31" s="33">
        <v>27266169605</v>
      </c>
      <c r="U31" s="133">
        <v>2.0386528390038648E-3</v>
      </c>
    </row>
    <row r="32" spans="1:21" ht="21" customHeight="1" x14ac:dyDescent="0.45">
      <c r="A32" s="60" t="s">
        <v>148</v>
      </c>
      <c r="C32" s="33">
        <v>63615528000</v>
      </c>
      <c r="D32" s="33"/>
      <c r="E32" s="33">
        <v>-54491953879</v>
      </c>
      <c r="F32" s="33"/>
      <c r="G32" s="33">
        <v>0</v>
      </c>
      <c r="H32" s="33"/>
      <c r="I32" s="33">
        <v>9123574121</v>
      </c>
      <c r="J32" s="33"/>
      <c r="K32" s="127">
        <v>1.8379702038499124E-3</v>
      </c>
      <c r="L32" s="33"/>
      <c r="M32" s="33">
        <v>173802583360</v>
      </c>
      <c r="N32" s="33"/>
      <c r="O32" s="33">
        <v>-155688098539</v>
      </c>
      <c r="P32" s="33"/>
      <c r="Q32" s="33">
        <v>0</v>
      </c>
      <c r="R32" s="33"/>
      <c r="S32" s="33">
        <v>18114484821</v>
      </c>
      <c r="U32" s="133">
        <v>1.3543943444352408E-3</v>
      </c>
    </row>
    <row r="33" spans="1:21" ht="21" customHeight="1" x14ac:dyDescent="0.45">
      <c r="A33" s="60" t="s">
        <v>98</v>
      </c>
      <c r="C33" s="33">
        <v>0</v>
      </c>
      <c r="D33" s="33"/>
      <c r="E33" s="33">
        <v>0</v>
      </c>
      <c r="F33" s="33"/>
      <c r="G33" s="33">
        <v>0</v>
      </c>
      <c r="H33" s="33"/>
      <c r="I33" s="33">
        <v>0</v>
      </c>
      <c r="J33" s="33"/>
      <c r="K33" s="127">
        <v>0</v>
      </c>
      <c r="L33" s="33"/>
      <c r="M33" s="33">
        <v>8527629312</v>
      </c>
      <c r="N33" s="33"/>
      <c r="O33" s="33">
        <v>0</v>
      </c>
      <c r="P33" s="33"/>
      <c r="Q33" s="33">
        <v>351262500</v>
      </c>
      <c r="R33" s="33"/>
      <c r="S33" s="33">
        <v>8878891812</v>
      </c>
      <c r="U33" s="133">
        <v>6.6386215086194791E-4</v>
      </c>
    </row>
    <row r="34" spans="1:21" ht="21" customHeight="1" x14ac:dyDescent="0.45">
      <c r="A34" s="37" t="s">
        <v>157</v>
      </c>
      <c r="C34" s="33">
        <v>86404235947</v>
      </c>
      <c r="D34" s="33"/>
      <c r="E34" s="33">
        <v>0</v>
      </c>
      <c r="F34" s="33"/>
      <c r="G34" s="33">
        <v>0</v>
      </c>
      <c r="H34" s="33"/>
      <c r="I34" s="33">
        <v>86404235947</v>
      </c>
      <c r="J34" s="33"/>
      <c r="K34" s="127">
        <v>1.7406381430219272E-2</v>
      </c>
      <c r="L34" s="33"/>
      <c r="M34" s="33">
        <v>260865202358</v>
      </c>
      <c r="N34" s="33"/>
      <c r="O34" s="33">
        <v>-289459253061</v>
      </c>
      <c r="P34" s="33"/>
      <c r="Q34" s="33">
        <v>0</v>
      </c>
      <c r="R34" s="33"/>
      <c r="S34" s="33">
        <v>-28594050703</v>
      </c>
      <c r="U34" s="133">
        <v>-2.137936625817868E-3</v>
      </c>
    </row>
    <row r="35" spans="1:21" ht="21" customHeight="1" x14ac:dyDescent="0.45">
      <c r="A35" s="116" t="s">
        <v>144</v>
      </c>
      <c r="C35" s="79">
        <f>SUM(C10:C34)</f>
        <v>1730476002552</v>
      </c>
      <c r="D35" s="33"/>
      <c r="E35" s="79">
        <f>SUM(E10:E34)</f>
        <v>-209983716217</v>
      </c>
      <c r="F35" s="33"/>
      <c r="G35" s="79">
        <f>SUM(G10:G34)</f>
        <v>0</v>
      </c>
      <c r="H35" s="33"/>
      <c r="I35" s="79">
        <f>SUM(I10:I34)</f>
        <v>1520492286335</v>
      </c>
      <c r="J35" s="33"/>
      <c r="K35" s="103">
        <v>0.30630753698102814</v>
      </c>
      <c r="L35" s="33"/>
      <c r="M35" s="79">
        <f>SUM(M10:M34)</f>
        <v>5186106943786</v>
      </c>
      <c r="N35" s="33"/>
      <c r="O35" s="79">
        <f>SUM(O10:O34)</f>
        <v>1084418069707</v>
      </c>
      <c r="P35" s="33"/>
      <c r="Q35" s="79">
        <f>SUM(Q10:Q34)</f>
        <v>3769166250</v>
      </c>
      <c r="R35" s="33"/>
      <c r="S35" s="79">
        <f>SUM(S10:S34)</f>
        <v>6274294179743</v>
      </c>
      <c r="U35" s="103">
        <v>0.46912007911565584</v>
      </c>
    </row>
    <row r="40" spans="1:21" ht="21" customHeight="1" x14ac:dyDescent="0.45">
      <c r="Q40" s="142"/>
    </row>
    <row r="41" spans="1:21" ht="21" customHeight="1" x14ac:dyDescent="0.45">
      <c r="E41" s="134"/>
      <c r="Q41" s="134"/>
    </row>
  </sheetData>
  <sortState ref="A10:U34">
    <sortCondition descending="1" ref="S10:S34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rightToLeft="1" view="pageBreakPreview" zoomScale="115" zoomScaleNormal="85" zoomScaleSheetLayoutView="115" workbookViewId="0">
      <selection activeCell="G18" sqref="G18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1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</row>
    <row r="3" spans="1:13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</row>
    <row r="5" spans="1:13" ht="21" x14ac:dyDescent="0.45">
      <c r="A5" s="207" t="s">
        <v>143</v>
      </c>
      <c r="B5" s="207"/>
      <c r="C5" s="207"/>
      <c r="D5" s="207"/>
      <c r="E5" s="207"/>
      <c r="F5" s="207"/>
      <c r="G5" s="207"/>
      <c r="H5" s="207"/>
      <c r="I5" s="207"/>
    </row>
    <row r="6" spans="1:13" ht="21" x14ac:dyDescent="0.45">
      <c r="C6" s="199" t="s">
        <v>53</v>
      </c>
      <c r="D6" s="199"/>
      <c r="E6" s="199"/>
      <c r="G6" s="199" t="s">
        <v>200</v>
      </c>
      <c r="H6" s="199"/>
      <c r="I6" s="199"/>
    </row>
    <row r="7" spans="1:13" ht="42" x14ac:dyDescent="0.45">
      <c r="A7" s="29" t="s">
        <v>66</v>
      </c>
      <c r="C7" s="8" t="s">
        <v>67</v>
      </c>
      <c r="D7" s="12"/>
      <c r="E7" s="8" t="s">
        <v>46</v>
      </c>
      <c r="G7" s="8" t="s">
        <v>67</v>
      </c>
      <c r="H7" s="12"/>
      <c r="I7" s="31" t="s">
        <v>46</v>
      </c>
    </row>
    <row r="8" spans="1:13" ht="21" x14ac:dyDescent="0.45">
      <c r="A8" s="20"/>
      <c r="C8" s="14" t="s">
        <v>121</v>
      </c>
      <c r="D8" s="27"/>
      <c r="E8" s="48"/>
      <c r="G8" s="14" t="s">
        <v>121</v>
      </c>
      <c r="H8" s="27"/>
      <c r="I8" s="48"/>
    </row>
    <row r="9" spans="1:13" x14ac:dyDescent="0.45">
      <c r="A9" s="146" t="s">
        <v>122</v>
      </c>
      <c r="C9" s="32">
        <v>2738274655952</v>
      </c>
      <c r="D9" s="32"/>
      <c r="E9" s="86">
        <v>0.55163329204646316</v>
      </c>
      <c r="F9" s="32"/>
      <c r="G9" s="32">
        <v>6782412821212</v>
      </c>
      <c r="H9" s="32"/>
      <c r="I9" s="86">
        <v>0.50711138944593448</v>
      </c>
      <c r="K9" s="13"/>
      <c r="L9" s="13"/>
      <c r="M9" s="13"/>
    </row>
    <row r="10" spans="1:13" s="45" customFormat="1" ht="21" x14ac:dyDescent="0.55000000000000004">
      <c r="A10" s="35" t="s">
        <v>144</v>
      </c>
      <c r="C10" s="82">
        <f>SUM(C9)</f>
        <v>2738274655952</v>
      </c>
      <c r="D10" s="58"/>
      <c r="E10" s="145">
        <v>0.55163329204646316</v>
      </c>
      <c r="F10" s="58"/>
      <c r="G10" s="82">
        <f>SUM(G9)</f>
        <v>6782412821212</v>
      </c>
      <c r="H10" s="58"/>
      <c r="I10" s="145">
        <v>0.50711138944593448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rightToLeft="1" view="pageBreakPreview" zoomScale="89" zoomScaleNormal="100" zoomScaleSheetLayoutView="89" workbookViewId="0">
      <selection activeCell="K27" sqref="K27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28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4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3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3" ht="21" x14ac:dyDescent="0.45">
      <c r="A5" s="207" t="s">
        <v>168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3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200</v>
      </c>
      <c r="N6" s="199"/>
      <c r="O6" s="199"/>
      <c r="P6" s="199"/>
      <c r="Q6" s="199"/>
      <c r="R6" s="199"/>
      <c r="S6" s="199"/>
      <c r="T6" s="199"/>
      <c r="U6" s="199"/>
    </row>
    <row r="7" spans="1:23" ht="21" x14ac:dyDescent="0.45">
      <c r="A7" s="205" t="s">
        <v>54</v>
      </c>
      <c r="C7" s="209" t="s">
        <v>203</v>
      </c>
      <c r="D7" s="69"/>
      <c r="E7" s="206" t="s">
        <v>56</v>
      </c>
      <c r="F7" s="69"/>
      <c r="G7" s="206" t="s">
        <v>57</v>
      </c>
      <c r="H7" s="69"/>
      <c r="I7" s="208" t="s">
        <v>11</v>
      </c>
      <c r="J7" s="208"/>
      <c r="K7" s="208"/>
      <c r="M7" s="209" t="s">
        <v>203</v>
      </c>
      <c r="N7" s="69"/>
      <c r="O7" s="206" t="s">
        <v>56</v>
      </c>
      <c r="P7" s="69"/>
      <c r="Q7" s="206" t="s">
        <v>57</v>
      </c>
      <c r="R7" s="69"/>
      <c r="S7" s="208" t="s">
        <v>11</v>
      </c>
      <c r="T7" s="208"/>
      <c r="U7" s="208"/>
    </row>
    <row r="8" spans="1:23" ht="42" x14ac:dyDescent="0.45">
      <c r="A8" s="199"/>
      <c r="C8" s="210"/>
      <c r="E8" s="199"/>
      <c r="G8" s="199"/>
      <c r="I8" s="155" t="s">
        <v>40</v>
      </c>
      <c r="J8" s="69"/>
      <c r="K8" s="98" t="s">
        <v>46</v>
      </c>
      <c r="M8" s="210"/>
      <c r="O8" s="199"/>
      <c r="Q8" s="199"/>
      <c r="S8" s="36" t="s">
        <v>40</v>
      </c>
      <c r="T8" s="69"/>
      <c r="U8" s="104" t="s">
        <v>46</v>
      </c>
    </row>
    <row r="9" spans="1:23" ht="21" x14ac:dyDescent="0.45">
      <c r="A9" s="152"/>
      <c r="C9" s="14" t="s">
        <v>121</v>
      </c>
      <c r="E9" s="14" t="s">
        <v>121</v>
      </c>
      <c r="G9" s="14" t="s">
        <v>121</v>
      </c>
      <c r="I9" s="14" t="s">
        <v>121</v>
      </c>
      <c r="J9" s="14"/>
      <c r="K9" s="99"/>
      <c r="M9" s="14" t="s">
        <v>121</v>
      </c>
      <c r="O9" s="14" t="s">
        <v>121</v>
      </c>
      <c r="Q9" s="14" t="s">
        <v>121</v>
      </c>
      <c r="S9" s="14" t="s">
        <v>121</v>
      </c>
      <c r="T9" s="14"/>
      <c r="U9" s="105"/>
      <c r="W9" s="143"/>
    </row>
    <row r="10" spans="1:23" x14ac:dyDescent="0.45">
      <c r="A10" s="151" t="s">
        <v>164</v>
      </c>
      <c r="B10" s="125"/>
      <c r="C10" s="49">
        <v>0</v>
      </c>
      <c r="D10" s="49"/>
      <c r="E10" s="49">
        <v>117466083488</v>
      </c>
      <c r="G10" s="33">
        <v>0</v>
      </c>
      <c r="H10" s="33"/>
      <c r="I10" s="49">
        <v>117466083488</v>
      </c>
      <c r="J10" s="33"/>
      <c r="K10" s="124">
        <v>2.3663879807470267E-2</v>
      </c>
      <c r="L10" s="33"/>
      <c r="M10" s="33">
        <v>0</v>
      </c>
      <c r="N10" s="33"/>
      <c r="O10" s="33">
        <v>21705689340</v>
      </c>
      <c r="Q10" s="49"/>
      <c r="R10" s="11">
        <v>0</v>
      </c>
      <c r="S10" s="49">
        <v>21705689340</v>
      </c>
      <c r="T10" s="33"/>
      <c r="U10" s="124">
        <v>1.6229036141333327E-3</v>
      </c>
      <c r="W10" s="143"/>
    </row>
    <row r="11" spans="1:23" ht="21" x14ac:dyDescent="0.45">
      <c r="A11" s="156" t="s">
        <v>144</v>
      </c>
      <c r="B11" s="19"/>
      <c r="C11" s="79">
        <f>SUM(C10:C10)</f>
        <v>0</v>
      </c>
      <c r="D11" s="33"/>
      <c r="E11" s="79">
        <f>SUM(E10:E10)</f>
        <v>117466083488</v>
      </c>
      <c r="F11" s="33"/>
      <c r="G11" s="79">
        <f>SUM(G10:G10)</f>
        <v>0</v>
      </c>
      <c r="H11" s="33"/>
      <c r="I11" s="79">
        <f>SUM(I10:I10)</f>
        <v>117466083488</v>
      </c>
      <c r="J11" s="33"/>
      <c r="K11" s="126">
        <v>2.3663879807470267E-2</v>
      </c>
      <c r="L11" s="33"/>
      <c r="M11" s="79">
        <f>SUM(M10:M10)</f>
        <v>0</v>
      </c>
      <c r="O11" s="79">
        <f>SUM(O10:O10)</f>
        <v>21705689340</v>
      </c>
      <c r="P11" s="33"/>
      <c r="Q11" s="79">
        <f>SUM(Q10:Q10)</f>
        <v>0</v>
      </c>
      <c r="R11" s="33"/>
      <c r="S11" s="79">
        <f>SUM(S10:S10)</f>
        <v>21705689340</v>
      </c>
      <c r="T11" s="33"/>
      <c r="U11" s="103">
        <v>1.6229036141333327E-3</v>
      </c>
      <c r="W11" s="143"/>
    </row>
    <row r="12" spans="1:23" x14ac:dyDescent="0.45">
      <c r="K12" s="127"/>
      <c r="W12" s="143"/>
    </row>
    <row r="13" spans="1:23" x14ac:dyDescent="0.45">
      <c r="W13" s="143"/>
    </row>
    <row r="14" spans="1:23" x14ac:dyDescent="0.45">
      <c r="Q14"/>
      <c r="U14" s="128"/>
      <c r="W14" s="143"/>
    </row>
    <row r="15" spans="1:23" x14ac:dyDescent="0.45">
      <c r="U15" s="128"/>
      <c r="W15" s="143"/>
    </row>
    <row r="16" spans="1:23" x14ac:dyDescent="0.45">
      <c r="U16" s="128"/>
    </row>
    <row r="17" spans="21:21" x14ac:dyDescent="0.45">
      <c r="U17" s="128"/>
    </row>
    <row r="18" spans="21:21" x14ac:dyDescent="0.45">
      <c r="U18" s="128"/>
    </row>
  </sheetData>
  <mergeCells count="15">
    <mergeCell ref="O7:O8"/>
    <mergeCell ref="Q7:Q8"/>
    <mergeCell ref="S7:U7"/>
    <mergeCell ref="A7:A8"/>
    <mergeCell ref="C7:C8"/>
    <mergeCell ref="E7:E8"/>
    <mergeCell ref="G7:G8"/>
    <mergeCell ref="I7:K7"/>
    <mergeCell ref="M7:M8"/>
    <mergeCell ref="A1:U1"/>
    <mergeCell ref="A2:U2"/>
    <mergeCell ref="A3:U3"/>
    <mergeCell ref="A5:U5"/>
    <mergeCell ref="C6:K6"/>
    <mergeCell ref="M6:U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rightToLeft="1" view="pageBreakPreview" zoomScale="160" zoomScaleNormal="100" zoomScaleSheetLayoutView="160" workbookViewId="0">
      <selection activeCell="F13" sqref="F13"/>
    </sheetView>
  </sheetViews>
  <sheetFormatPr defaultColWidth="14.140625" defaultRowHeight="21.75" customHeight="1" x14ac:dyDescent="0.45"/>
  <cols>
    <col min="1" max="1" width="24" style="5" customWidth="1"/>
    <col min="2" max="2" width="0.85546875" style="5" customWidth="1"/>
    <col min="3" max="3" width="19.7109375" style="5" customWidth="1"/>
    <col min="4" max="4" width="0.85546875" style="5" customWidth="1"/>
    <col min="5" max="5" width="19.7109375" style="5" customWidth="1"/>
    <col min="6" max="16384" width="14.140625" style="5"/>
  </cols>
  <sheetData>
    <row r="1" spans="1:5" ht="21.75" customHeight="1" x14ac:dyDescent="0.45">
      <c r="A1" s="198" t="s">
        <v>0</v>
      </c>
      <c r="B1" s="198"/>
      <c r="C1" s="198"/>
      <c r="D1" s="198"/>
      <c r="E1" s="198"/>
    </row>
    <row r="2" spans="1:5" ht="21.75" customHeight="1" x14ac:dyDescent="0.45">
      <c r="A2" s="198" t="s">
        <v>43</v>
      </c>
      <c r="B2" s="198"/>
      <c r="C2" s="198"/>
      <c r="D2" s="198"/>
      <c r="E2" s="198"/>
    </row>
    <row r="3" spans="1:5" ht="21.75" customHeight="1" x14ac:dyDescent="0.45">
      <c r="A3" s="198" t="str">
        <f>سهام!A3</f>
        <v>برای ماه منتهی به 1405/02/31</v>
      </c>
      <c r="B3" s="198"/>
      <c r="C3" s="198"/>
      <c r="D3" s="198"/>
      <c r="E3" s="198"/>
    </row>
    <row r="5" spans="1:5" ht="21.75" customHeight="1" x14ac:dyDescent="0.45">
      <c r="A5" s="207" t="s">
        <v>167</v>
      </c>
      <c r="B5" s="207"/>
      <c r="C5" s="207"/>
      <c r="D5" s="207"/>
      <c r="E5" s="207"/>
    </row>
    <row r="6" spans="1:5" ht="21.75" customHeight="1" x14ac:dyDescent="0.45">
      <c r="A6" s="27"/>
      <c r="C6" s="28" t="s">
        <v>53</v>
      </c>
      <c r="E6" s="29" t="s">
        <v>199</v>
      </c>
    </row>
    <row r="7" spans="1:5" ht="21.75" customHeight="1" x14ac:dyDescent="0.45">
      <c r="A7" s="20"/>
      <c r="C7" s="20" t="s">
        <v>132</v>
      </c>
      <c r="E7" s="20" t="s">
        <v>132</v>
      </c>
    </row>
    <row r="8" spans="1:5" ht="21.75" customHeight="1" x14ac:dyDescent="0.45">
      <c r="A8" s="189" t="s">
        <v>95</v>
      </c>
      <c r="B8" s="27"/>
      <c r="C8" s="2">
        <v>0</v>
      </c>
      <c r="D8" s="27"/>
      <c r="E8" s="2">
        <v>4954387672</v>
      </c>
    </row>
    <row r="9" spans="1:5" ht="21.75" customHeight="1" x14ac:dyDescent="0.45">
      <c r="A9" s="35" t="s">
        <v>144</v>
      </c>
      <c r="C9" s="81">
        <f>SUM(C8)</f>
        <v>0</v>
      </c>
      <c r="E9" s="81">
        <f>SUM(E8:E8)</f>
        <v>4954387672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topLeftCell="A4" zoomScaleNormal="100" zoomScaleSheetLayoutView="100" workbookViewId="0">
      <selection activeCell="A29" sqref="A29"/>
    </sheetView>
  </sheetViews>
  <sheetFormatPr defaultRowHeight="18.75" x14ac:dyDescent="0.45"/>
  <cols>
    <col min="1" max="1" width="19.5703125" style="5" customWidth="1"/>
    <col min="2" max="2" width="13.5703125" style="52" customWidth="1"/>
    <col min="3" max="3" width="26.5703125" style="52" customWidth="1"/>
    <col min="4" max="4" width="13.42578125" style="52" customWidth="1"/>
    <col min="5" max="5" width="20.140625" style="52" customWidth="1"/>
    <col min="6" max="6" width="29.85546875" style="52" customWidth="1"/>
    <col min="7" max="7" width="10.57031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21" t="s">
        <v>0</v>
      </c>
      <c r="B1" s="221"/>
      <c r="C1" s="221"/>
      <c r="D1" s="221"/>
      <c r="E1" s="221"/>
      <c r="F1" s="221"/>
      <c r="G1" s="221"/>
      <c r="H1" s="221"/>
    </row>
    <row r="2" spans="1:10" ht="21" x14ac:dyDescent="0.45">
      <c r="A2" s="221" t="s">
        <v>43</v>
      </c>
      <c r="B2" s="221"/>
      <c r="C2" s="221"/>
      <c r="D2" s="221"/>
      <c r="E2" s="221"/>
      <c r="F2" s="221"/>
      <c r="G2" s="221"/>
      <c r="H2" s="221"/>
    </row>
    <row r="3" spans="1:10" ht="21" x14ac:dyDescent="0.45">
      <c r="A3" s="221" t="str">
        <f>سهام!A3</f>
        <v>برای ماه منتهی به 1405/02/31</v>
      </c>
      <c r="B3" s="221"/>
      <c r="C3" s="221"/>
      <c r="D3" s="221"/>
      <c r="E3" s="221"/>
      <c r="F3" s="221"/>
      <c r="G3" s="221"/>
      <c r="H3" s="221"/>
    </row>
    <row r="4" spans="1:10" x14ac:dyDescent="0.45">
      <c r="A4" s="24"/>
      <c r="B4" s="70"/>
      <c r="C4" s="70"/>
      <c r="D4" s="70"/>
      <c r="E4" s="70"/>
      <c r="F4" s="70"/>
      <c r="G4" s="70"/>
      <c r="H4" s="70"/>
    </row>
    <row r="5" spans="1:10" ht="21" x14ac:dyDescent="0.45">
      <c r="A5" s="222" t="s">
        <v>61</v>
      </c>
      <c r="B5" s="222"/>
      <c r="C5" s="222"/>
      <c r="D5" s="222"/>
      <c r="E5" s="222"/>
      <c r="F5" s="222"/>
      <c r="G5" s="222"/>
      <c r="H5" s="222"/>
    </row>
    <row r="6" spans="1:10" x14ac:dyDescent="0.45">
      <c r="A6" s="24"/>
      <c r="B6" s="70"/>
      <c r="C6" s="70"/>
      <c r="D6" s="70"/>
      <c r="E6" s="70"/>
      <c r="F6" s="70"/>
      <c r="G6" s="70"/>
      <c r="H6" s="70"/>
    </row>
    <row r="7" spans="1:10" ht="42" x14ac:dyDescent="0.45">
      <c r="A7" s="3" t="s">
        <v>62</v>
      </c>
      <c r="B7" s="3" t="s">
        <v>63</v>
      </c>
      <c r="C7" s="3" t="s">
        <v>64</v>
      </c>
      <c r="D7" s="3" t="s">
        <v>13</v>
      </c>
      <c r="E7" s="3" t="s">
        <v>81</v>
      </c>
      <c r="F7" s="3" t="s">
        <v>82</v>
      </c>
      <c r="G7" s="3" t="s">
        <v>124</v>
      </c>
      <c r="H7" s="3" t="s">
        <v>125</v>
      </c>
    </row>
    <row r="8" spans="1:10" ht="37.5" x14ac:dyDescent="0.45">
      <c r="A8" s="4" t="s">
        <v>83</v>
      </c>
      <c r="B8" s="4" t="s">
        <v>65</v>
      </c>
      <c r="C8" s="4" t="s">
        <v>29</v>
      </c>
      <c r="D8" s="4">
        <v>500000</v>
      </c>
      <c r="E8" s="4">
        <v>500000000000</v>
      </c>
      <c r="F8" s="4">
        <v>2804141965</v>
      </c>
      <c r="G8" s="180">
        <v>0.23</v>
      </c>
      <c r="H8" s="181">
        <v>0.4002</v>
      </c>
      <c r="I8" s="182"/>
      <c r="J8" s="94"/>
    </row>
    <row r="9" spans="1:10" ht="35.25" customHeight="1" x14ac:dyDescent="0.45">
      <c r="A9" s="4" t="s">
        <v>83</v>
      </c>
      <c r="B9" s="4" t="s">
        <v>65</v>
      </c>
      <c r="C9" s="4" t="s">
        <v>101</v>
      </c>
      <c r="D9" s="4">
        <v>1499971</v>
      </c>
      <c r="E9" s="4">
        <v>1499971000000</v>
      </c>
      <c r="F9" s="4">
        <v>12370034811</v>
      </c>
      <c r="G9" s="180">
        <v>0.23</v>
      </c>
      <c r="H9" s="181">
        <v>0.35499999999999998</v>
      </c>
      <c r="I9" s="182"/>
      <c r="J9" s="94"/>
    </row>
    <row r="10" spans="1:10" x14ac:dyDescent="0.45">
      <c r="A10" s="4" t="s">
        <v>83</v>
      </c>
      <c r="B10" s="4" t="s">
        <v>65</v>
      </c>
      <c r="C10" s="4" t="s">
        <v>102</v>
      </c>
      <c r="D10" s="4">
        <v>1500000</v>
      </c>
      <c r="E10" s="4">
        <v>1500000000000</v>
      </c>
      <c r="F10" s="4">
        <v>12433972590</v>
      </c>
      <c r="G10" s="180">
        <v>0.23</v>
      </c>
      <c r="H10" s="181">
        <v>0.36</v>
      </c>
      <c r="I10" s="182"/>
      <c r="J10" s="94"/>
    </row>
    <row r="11" spans="1:10" ht="37.5" x14ac:dyDescent="0.45">
      <c r="A11" s="4" t="s">
        <v>83</v>
      </c>
      <c r="B11" s="4" t="s">
        <v>65</v>
      </c>
      <c r="C11" s="4" t="s">
        <v>113</v>
      </c>
      <c r="D11" s="25">
        <v>3000000</v>
      </c>
      <c r="E11" s="4">
        <v>3000000000000</v>
      </c>
      <c r="F11" s="4">
        <v>3984986295</v>
      </c>
      <c r="G11" s="180">
        <v>0.23</v>
      </c>
      <c r="H11" s="181">
        <v>0.35199999999999998</v>
      </c>
      <c r="I11" s="182"/>
      <c r="J11" s="94"/>
    </row>
    <row r="12" spans="1:10" ht="37.5" x14ac:dyDescent="0.45">
      <c r="A12" s="4" t="s">
        <v>83</v>
      </c>
      <c r="B12" s="4" t="s">
        <v>65</v>
      </c>
      <c r="C12" s="4" t="s">
        <v>145</v>
      </c>
      <c r="D12" s="25">
        <v>2000000</v>
      </c>
      <c r="E12" s="4">
        <v>2000000000000</v>
      </c>
      <c r="F12" s="4">
        <v>14472506278</v>
      </c>
      <c r="G12" s="180">
        <v>0.23</v>
      </c>
      <c r="H12" s="181">
        <v>0.35200570225715633</v>
      </c>
      <c r="I12" s="182"/>
      <c r="J12" s="94"/>
    </row>
    <row r="13" spans="1:10" ht="37.5" customHeight="1" x14ac:dyDescent="0.45">
      <c r="A13" s="4" t="s">
        <v>83</v>
      </c>
      <c r="B13" s="4" t="s">
        <v>65</v>
      </c>
      <c r="C13" s="185" t="s">
        <v>182</v>
      </c>
      <c r="D13" s="25">
        <v>5000000</v>
      </c>
      <c r="E13" s="4">
        <v>5000000000000</v>
      </c>
      <c r="F13" s="4">
        <v>48089493163</v>
      </c>
      <c r="G13" s="180">
        <v>0.23</v>
      </c>
      <c r="H13" s="181">
        <v>0.41560000000000002</v>
      </c>
      <c r="I13" s="182"/>
      <c r="J13" s="94"/>
    </row>
    <row r="14" spans="1:10" ht="37.5" customHeight="1" x14ac:dyDescent="0.45">
      <c r="A14" s="4" t="s">
        <v>196</v>
      </c>
      <c r="B14" s="4" t="s">
        <v>195</v>
      </c>
      <c r="C14" s="185" t="s">
        <v>197</v>
      </c>
      <c r="D14" s="25">
        <v>5000000</v>
      </c>
      <c r="E14" s="4">
        <v>5000000000000</v>
      </c>
      <c r="F14" s="4">
        <v>48067919054</v>
      </c>
      <c r="G14" s="180">
        <v>0.23</v>
      </c>
      <c r="H14" s="181">
        <v>0.41560000000000002</v>
      </c>
      <c r="I14" s="184"/>
    </row>
    <row r="15" spans="1:10" ht="44.25" customHeight="1" x14ac:dyDescent="0.45">
      <c r="A15" s="4" t="s">
        <v>83</v>
      </c>
      <c r="B15" s="4" t="s">
        <v>65</v>
      </c>
      <c r="C15" s="4" t="s">
        <v>154</v>
      </c>
      <c r="D15" s="25">
        <v>5000000</v>
      </c>
      <c r="E15" s="4">
        <v>5000000000000</v>
      </c>
      <c r="F15" s="187">
        <v>41276712319</v>
      </c>
      <c r="G15" s="180">
        <v>0.23</v>
      </c>
      <c r="H15" s="181">
        <v>0.37</v>
      </c>
      <c r="I15" s="182"/>
      <c r="J15" s="94"/>
    </row>
    <row r="16" spans="1:10" ht="44.25" customHeight="1" x14ac:dyDescent="0.45">
      <c r="A16" s="4" t="s">
        <v>83</v>
      </c>
      <c r="B16" s="4" t="s">
        <v>65</v>
      </c>
      <c r="C16" s="4" t="s">
        <v>202</v>
      </c>
      <c r="D16" s="25">
        <v>1000000</v>
      </c>
      <c r="E16" s="4">
        <v>1000000000000</v>
      </c>
      <c r="F16" s="187">
        <v>38473972590</v>
      </c>
      <c r="G16" s="180">
        <v>0.23</v>
      </c>
      <c r="H16" s="181">
        <v>0.39</v>
      </c>
      <c r="I16" s="182"/>
      <c r="J16" s="94"/>
    </row>
    <row r="17" spans="1:10" ht="34.5" customHeight="1" x14ac:dyDescent="0.45">
      <c r="A17" s="4" t="s">
        <v>83</v>
      </c>
      <c r="B17" s="4" t="s">
        <v>65</v>
      </c>
      <c r="C17" s="139" t="s">
        <v>155</v>
      </c>
      <c r="D17" s="25">
        <v>5000000</v>
      </c>
      <c r="E17" s="4">
        <v>5000000000000</v>
      </c>
      <c r="F17" s="4">
        <v>41276712319</v>
      </c>
      <c r="G17" s="180">
        <v>0.23</v>
      </c>
      <c r="H17" s="181">
        <v>0.37</v>
      </c>
      <c r="I17" s="182"/>
      <c r="J17" s="94"/>
    </row>
    <row r="18" spans="1:10" x14ac:dyDescent="0.45">
      <c r="A18"/>
      <c r="B18"/>
      <c r="C18"/>
      <c r="D18"/>
      <c r="E18"/>
      <c r="F18" s="183"/>
      <c r="G18" s="11"/>
      <c r="H18" s="11"/>
      <c r="I18" s="18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rightToLeft="1" view="pageBreakPreview" topLeftCell="A11" zoomScaleNormal="100" zoomScaleSheetLayoutView="100" workbookViewId="0">
      <selection activeCell="A29" sqref="A29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20.7109375" style="52" bestFit="1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21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ht="21" customHeight="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5" spans="1:19" ht="21" customHeight="1" x14ac:dyDescent="0.45">
      <c r="A5" s="223" t="s">
        <v>69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</row>
    <row r="6" spans="1:19" ht="21" customHeight="1" x14ac:dyDescent="0.45">
      <c r="A6" s="199" t="s">
        <v>44</v>
      </c>
      <c r="I6" s="199" t="s">
        <v>53</v>
      </c>
      <c r="J6" s="199"/>
      <c r="K6" s="199"/>
      <c r="L6" s="199"/>
      <c r="M6" s="199"/>
      <c r="O6" s="199" t="s">
        <v>200</v>
      </c>
      <c r="P6" s="199"/>
      <c r="Q6" s="199"/>
      <c r="R6" s="199"/>
      <c r="S6" s="199"/>
    </row>
    <row r="7" spans="1:19" x14ac:dyDescent="0.45">
      <c r="A7" s="199"/>
      <c r="C7" s="21" t="s">
        <v>70</v>
      </c>
      <c r="D7" s="6"/>
      <c r="E7" s="21" t="s">
        <v>23</v>
      </c>
      <c r="G7" s="21" t="s">
        <v>133</v>
      </c>
      <c r="I7" s="8" t="s">
        <v>71</v>
      </c>
      <c r="J7" s="53"/>
      <c r="K7" s="8" t="s">
        <v>68</v>
      </c>
      <c r="L7" s="53"/>
      <c r="M7" s="8" t="s">
        <v>72</v>
      </c>
      <c r="O7" s="8" t="s">
        <v>71</v>
      </c>
      <c r="P7" s="53"/>
      <c r="Q7" s="8" t="s">
        <v>68</v>
      </c>
      <c r="R7" s="53"/>
      <c r="S7" s="8" t="s">
        <v>72</v>
      </c>
    </row>
    <row r="8" spans="1:19" ht="21" customHeight="1" x14ac:dyDescent="0.45">
      <c r="A8" s="20"/>
      <c r="C8" s="48"/>
      <c r="D8" s="6"/>
      <c r="E8" s="48"/>
      <c r="G8" s="55" t="s">
        <v>123</v>
      </c>
      <c r="I8" s="55" t="s">
        <v>121</v>
      </c>
      <c r="J8" s="54"/>
      <c r="K8" s="55" t="s">
        <v>121</v>
      </c>
      <c r="L8" s="54"/>
      <c r="M8" s="55" t="s">
        <v>121</v>
      </c>
      <c r="O8" s="55" t="s">
        <v>121</v>
      </c>
      <c r="P8" s="54"/>
      <c r="Q8" s="55" t="s">
        <v>121</v>
      </c>
      <c r="R8" s="54"/>
      <c r="S8" s="55" t="s">
        <v>121</v>
      </c>
    </row>
    <row r="9" spans="1:19" ht="21" customHeight="1" x14ac:dyDescent="0.45">
      <c r="A9" s="1" t="s">
        <v>153</v>
      </c>
      <c r="E9" s="52">
        <v>0</v>
      </c>
      <c r="G9" s="93" t="s">
        <v>195</v>
      </c>
      <c r="I9" s="14">
        <v>2740579823670</v>
      </c>
      <c r="J9" s="14"/>
      <c r="K9" s="6">
        <v>-2305167718</v>
      </c>
      <c r="M9" s="14">
        <v>2738274655952</v>
      </c>
      <c r="N9" s="14"/>
      <c r="O9" s="14">
        <v>6791676387645</v>
      </c>
      <c r="P9" s="14"/>
      <c r="Q9" s="52">
        <v>-9263566433</v>
      </c>
      <c r="R9" s="14"/>
      <c r="S9" s="14">
        <v>6782412821212</v>
      </c>
    </row>
    <row r="10" spans="1:19" ht="21" customHeight="1" x14ac:dyDescent="0.45">
      <c r="A10" s="17" t="s">
        <v>186</v>
      </c>
      <c r="C10" s="23"/>
      <c r="D10" s="23"/>
      <c r="E10" s="54" t="s">
        <v>191</v>
      </c>
      <c r="F10" s="54"/>
      <c r="G10" s="93">
        <v>23</v>
      </c>
      <c r="I10" s="14">
        <v>121367140880</v>
      </c>
      <c r="K10" s="14">
        <v>0</v>
      </c>
      <c r="M10" s="14">
        <v>121367140880</v>
      </c>
      <c r="O10" s="14">
        <v>1202536461776</v>
      </c>
      <c r="Q10" s="14">
        <v>0</v>
      </c>
      <c r="S10" s="14">
        <v>1202536461776</v>
      </c>
    </row>
    <row r="11" spans="1:19" ht="21" customHeight="1" x14ac:dyDescent="0.45">
      <c r="A11" s="1" t="s">
        <v>174</v>
      </c>
      <c r="C11" s="23"/>
      <c r="D11" s="6"/>
      <c r="E11" s="52" t="s">
        <v>178</v>
      </c>
      <c r="G11" s="93">
        <v>23</v>
      </c>
      <c r="I11" s="14">
        <v>146834304163</v>
      </c>
      <c r="K11" s="14">
        <v>0</v>
      </c>
      <c r="M11" s="14">
        <v>146834304163</v>
      </c>
      <c r="O11" s="14">
        <v>418060646043</v>
      </c>
      <c r="Q11" s="14">
        <v>0</v>
      </c>
      <c r="S11" s="14">
        <v>418060646043</v>
      </c>
    </row>
    <row r="12" spans="1:19" ht="21" customHeight="1" x14ac:dyDescent="0.45">
      <c r="A12" s="17" t="s">
        <v>173</v>
      </c>
      <c r="C12" s="23"/>
      <c r="D12" s="23"/>
      <c r="E12" s="54" t="s">
        <v>178</v>
      </c>
      <c r="F12" s="54"/>
      <c r="G12" s="93">
        <v>23</v>
      </c>
      <c r="I12" s="14">
        <v>146812730054</v>
      </c>
      <c r="K12" s="14">
        <v>0</v>
      </c>
      <c r="M12" s="14">
        <v>146812730054</v>
      </c>
      <c r="O12" s="14">
        <v>404042113288</v>
      </c>
      <c r="Q12" s="14">
        <v>0</v>
      </c>
      <c r="S12" s="14">
        <v>404042113288</v>
      </c>
    </row>
    <row r="13" spans="1:19" ht="21" customHeight="1" x14ac:dyDescent="0.45">
      <c r="A13" s="17" t="s">
        <v>149</v>
      </c>
      <c r="C13" s="23"/>
      <c r="D13" s="6"/>
      <c r="E13" s="52" t="s">
        <v>152</v>
      </c>
      <c r="G13" s="93">
        <v>23</v>
      </c>
      <c r="I13" s="14">
        <v>138947945180</v>
      </c>
      <c r="K13" s="14">
        <v>0</v>
      </c>
      <c r="M13" s="14">
        <v>138947945180</v>
      </c>
      <c r="O13" s="14">
        <v>398427397187</v>
      </c>
      <c r="Q13" s="14">
        <v>0</v>
      </c>
      <c r="S13" s="14">
        <v>398427397187</v>
      </c>
    </row>
    <row r="14" spans="1:19" ht="21" customHeight="1" x14ac:dyDescent="0.45">
      <c r="A14" s="1" t="s">
        <v>150</v>
      </c>
      <c r="E14" s="52" t="s">
        <v>152</v>
      </c>
      <c r="G14" s="93">
        <v>23</v>
      </c>
      <c r="I14" s="14">
        <v>138947945180</v>
      </c>
      <c r="J14" s="14"/>
      <c r="K14" s="14">
        <v>0</v>
      </c>
      <c r="M14" s="14">
        <v>138947945180</v>
      </c>
      <c r="N14" s="14"/>
      <c r="O14" s="14">
        <v>398427397187</v>
      </c>
      <c r="P14" s="14"/>
      <c r="Q14" s="14">
        <v>0</v>
      </c>
      <c r="R14" s="14"/>
      <c r="S14" s="14">
        <v>398427397187</v>
      </c>
    </row>
    <row r="15" spans="1:19" ht="21" customHeight="1" x14ac:dyDescent="0.45">
      <c r="A15" s="1" t="s">
        <v>201</v>
      </c>
      <c r="E15" s="52" t="s">
        <v>188</v>
      </c>
      <c r="G15" s="93" t="s">
        <v>195</v>
      </c>
      <c r="I15" s="14">
        <v>328872470160</v>
      </c>
      <c r="J15" s="14"/>
      <c r="K15" s="6">
        <v>0</v>
      </c>
      <c r="M15" s="14">
        <v>328872470160</v>
      </c>
      <c r="N15" s="14"/>
      <c r="O15" s="14">
        <v>328872470160</v>
      </c>
      <c r="P15" s="14"/>
      <c r="Q15" s="52">
        <v>0</v>
      </c>
      <c r="R15" s="14"/>
      <c r="S15" s="14">
        <v>328872470160</v>
      </c>
    </row>
    <row r="16" spans="1:19" ht="21" customHeight="1" x14ac:dyDescent="0.45">
      <c r="A16" s="17" t="s">
        <v>157</v>
      </c>
      <c r="C16" s="23"/>
      <c r="D16" s="6"/>
      <c r="E16" s="52" t="s">
        <v>160</v>
      </c>
      <c r="G16" s="93">
        <v>23</v>
      </c>
      <c r="I16" s="14">
        <v>86404235947</v>
      </c>
      <c r="K16" s="14">
        <v>0</v>
      </c>
      <c r="M16" s="14">
        <v>86404235947</v>
      </c>
      <c r="O16" s="14">
        <v>260865202358</v>
      </c>
      <c r="Q16" s="14">
        <v>0</v>
      </c>
      <c r="S16" s="14">
        <v>260865202358</v>
      </c>
    </row>
    <row r="17" spans="1:19" ht="21" customHeight="1" x14ac:dyDescent="0.45">
      <c r="A17" s="1" t="s">
        <v>185</v>
      </c>
      <c r="E17" s="52" t="s">
        <v>189</v>
      </c>
      <c r="G17" s="93">
        <v>23</v>
      </c>
      <c r="I17" s="14">
        <v>117210009390</v>
      </c>
      <c r="J17" s="14"/>
      <c r="K17" s="14">
        <v>0</v>
      </c>
      <c r="M17" s="14">
        <v>117210009390</v>
      </c>
      <c r="N17" s="14"/>
      <c r="O17" s="14">
        <v>242040086641</v>
      </c>
      <c r="P17" s="14"/>
      <c r="Q17" s="14">
        <v>0</v>
      </c>
      <c r="R17" s="14"/>
      <c r="S17" s="14">
        <v>242040086641</v>
      </c>
    </row>
    <row r="18" spans="1:19" ht="21" customHeight="1" x14ac:dyDescent="0.45">
      <c r="A18" s="17" t="s">
        <v>89</v>
      </c>
      <c r="C18" s="23"/>
      <c r="D18" s="6"/>
      <c r="E18" s="54" t="s">
        <v>94</v>
      </c>
      <c r="G18" s="93">
        <v>23</v>
      </c>
      <c r="I18" s="14">
        <v>66000536633</v>
      </c>
      <c r="K18" s="14">
        <v>0</v>
      </c>
      <c r="M18" s="14">
        <v>66000536633</v>
      </c>
      <c r="O18" s="14">
        <v>195025726372</v>
      </c>
      <c r="Q18" s="14">
        <v>0</v>
      </c>
      <c r="S18" s="14">
        <v>195025726372</v>
      </c>
    </row>
    <row r="19" spans="1:19" ht="21" customHeight="1" x14ac:dyDescent="0.45">
      <c r="A19" s="17" t="s">
        <v>156</v>
      </c>
      <c r="C19" s="23"/>
      <c r="D19" s="23"/>
      <c r="E19" s="54" t="s">
        <v>163</v>
      </c>
      <c r="F19" s="54"/>
      <c r="G19" s="93">
        <v>23</v>
      </c>
      <c r="I19" s="14">
        <v>57584376626</v>
      </c>
      <c r="J19" s="14"/>
      <c r="K19" s="14">
        <v>0</v>
      </c>
      <c r="L19" s="14"/>
      <c r="M19" s="14">
        <v>57584376626</v>
      </c>
      <c r="N19" s="14"/>
      <c r="O19" s="14">
        <v>183063202472</v>
      </c>
      <c r="P19" s="14"/>
      <c r="Q19" s="14">
        <v>0</v>
      </c>
      <c r="R19" s="14"/>
      <c r="S19" s="14">
        <v>183063202472</v>
      </c>
    </row>
    <row r="20" spans="1:19" ht="21" customHeight="1" x14ac:dyDescent="0.45">
      <c r="A20" s="17" t="s">
        <v>148</v>
      </c>
      <c r="C20" s="23"/>
      <c r="D20" s="6"/>
      <c r="E20" s="52" t="s">
        <v>151</v>
      </c>
      <c r="G20" s="93">
        <v>23</v>
      </c>
      <c r="I20" s="14">
        <v>63615528000</v>
      </c>
      <c r="K20" s="14">
        <v>0</v>
      </c>
      <c r="M20" s="14">
        <v>63615528000</v>
      </c>
      <c r="O20" s="14">
        <v>173802583360</v>
      </c>
      <c r="Q20" s="14">
        <v>0</v>
      </c>
      <c r="S20" s="14">
        <v>173802583360</v>
      </c>
    </row>
    <row r="21" spans="1:19" ht="21" customHeight="1" x14ac:dyDescent="0.45">
      <c r="A21" s="17" t="s">
        <v>115</v>
      </c>
      <c r="C21" s="6"/>
      <c r="D21" s="6"/>
      <c r="E21" s="52" t="s">
        <v>117</v>
      </c>
      <c r="G21" s="93">
        <v>23</v>
      </c>
      <c r="I21" s="14">
        <v>54741817478</v>
      </c>
      <c r="K21" s="14">
        <v>0</v>
      </c>
      <c r="M21" s="14">
        <v>54741817478</v>
      </c>
      <c r="O21" s="14">
        <v>152634331718</v>
      </c>
      <c r="Q21" s="14">
        <v>0</v>
      </c>
      <c r="S21" s="14">
        <v>152634331718</v>
      </c>
    </row>
    <row r="22" spans="1:19" ht="21" customHeight="1" x14ac:dyDescent="0.45">
      <c r="A22" s="17" t="s">
        <v>110</v>
      </c>
      <c r="C22" s="23"/>
      <c r="D22" s="23"/>
      <c r="E22" s="54" t="s">
        <v>147</v>
      </c>
      <c r="F22" s="54"/>
      <c r="G22" s="93">
        <v>23</v>
      </c>
      <c r="I22" s="14">
        <v>51184689750</v>
      </c>
      <c r="J22" s="14"/>
      <c r="K22" s="14">
        <v>0</v>
      </c>
      <c r="L22" s="14"/>
      <c r="M22" s="14">
        <v>51184689750</v>
      </c>
      <c r="N22" s="14"/>
      <c r="O22" s="14">
        <v>142323497550</v>
      </c>
      <c r="P22" s="14"/>
      <c r="Q22" s="14">
        <v>0</v>
      </c>
      <c r="R22" s="14"/>
      <c r="S22" s="14">
        <v>142323497550</v>
      </c>
    </row>
    <row r="23" spans="1:19" ht="21" customHeight="1" x14ac:dyDescent="0.45">
      <c r="A23" s="17" t="s">
        <v>176</v>
      </c>
      <c r="C23" s="23"/>
      <c r="D23" s="6"/>
      <c r="E23" s="52" t="s">
        <v>181</v>
      </c>
      <c r="G23" s="93">
        <v>23</v>
      </c>
      <c r="I23" s="14">
        <v>49796030653</v>
      </c>
      <c r="K23" s="14">
        <v>0</v>
      </c>
      <c r="M23" s="14">
        <v>49796030653</v>
      </c>
      <c r="O23" s="14">
        <v>136021146237</v>
      </c>
      <c r="Q23" s="14">
        <v>0</v>
      </c>
      <c r="S23" s="14">
        <v>136021146237</v>
      </c>
    </row>
    <row r="24" spans="1:19" ht="21" customHeight="1" x14ac:dyDescent="0.45">
      <c r="A24" s="17" t="s">
        <v>85</v>
      </c>
      <c r="C24" s="6"/>
      <c r="D24" s="6"/>
      <c r="E24" s="52" t="s">
        <v>87</v>
      </c>
      <c r="G24" s="93">
        <v>23</v>
      </c>
      <c r="I24" s="14">
        <v>42222070740</v>
      </c>
      <c r="K24" s="14">
        <v>0</v>
      </c>
      <c r="M24" s="14">
        <v>42222070740</v>
      </c>
      <c r="O24" s="14">
        <v>119710987740</v>
      </c>
      <c r="Q24" s="14">
        <v>0</v>
      </c>
      <c r="S24" s="14">
        <v>119710987740</v>
      </c>
    </row>
    <row r="25" spans="1:19" ht="21" customHeight="1" x14ac:dyDescent="0.45">
      <c r="A25" s="17" t="s">
        <v>88</v>
      </c>
      <c r="C25" s="6"/>
      <c r="D25" s="6"/>
      <c r="E25" s="52" t="s">
        <v>91</v>
      </c>
      <c r="G25" s="93">
        <v>23</v>
      </c>
      <c r="I25" s="14">
        <v>42137776639</v>
      </c>
      <c r="K25" s="14">
        <v>0</v>
      </c>
      <c r="M25" s="14">
        <v>42137776639</v>
      </c>
      <c r="O25" s="14">
        <v>119384488172</v>
      </c>
      <c r="Q25" s="14">
        <v>0</v>
      </c>
      <c r="S25" s="14">
        <v>119384488172</v>
      </c>
    </row>
    <row r="26" spans="1:19" ht="21" customHeight="1" x14ac:dyDescent="0.45">
      <c r="A26" s="1" t="s">
        <v>104</v>
      </c>
      <c r="C26" s="23"/>
      <c r="D26" s="6"/>
      <c r="E26" s="52" t="s">
        <v>106</v>
      </c>
      <c r="G26" s="93">
        <v>18</v>
      </c>
      <c r="I26" s="14">
        <v>40593353225</v>
      </c>
      <c r="K26" s="14">
        <v>0</v>
      </c>
      <c r="M26" s="14">
        <v>40593353225</v>
      </c>
      <c r="O26" s="14">
        <v>114975102150</v>
      </c>
      <c r="Q26" s="14">
        <v>0</v>
      </c>
      <c r="S26" s="14">
        <v>114975102150</v>
      </c>
    </row>
    <row r="27" spans="1:19" ht="21" customHeight="1" x14ac:dyDescent="0.45">
      <c r="A27" s="1" t="s">
        <v>97</v>
      </c>
      <c r="C27" s="23"/>
      <c r="D27" s="6"/>
      <c r="E27" s="52" t="s">
        <v>99</v>
      </c>
      <c r="G27" s="93">
        <v>18</v>
      </c>
      <c r="I27" s="14">
        <v>0</v>
      </c>
      <c r="K27" s="14">
        <v>0</v>
      </c>
      <c r="M27" s="14">
        <v>0</v>
      </c>
      <c r="O27" s="14">
        <v>56789258937</v>
      </c>
      <c r="Q27" s="14">
        <v>0</v>
      </c>
      <c r="S27" s="14">
        <v>56789258937</v>
      </c>
    </row>
    <row r="28" spans="1:19" ht="21" customHeight="1" x14ac:dyDescent="0.45">
      <c r="A28" s="17" t="s">
        <v>109</v>
      </c>
      <c r="C28" s="6"/>
      <c r="D28" s="6"/>
      <c r="E28" s="52" t="s">
        <v>112</v>
      </c>
      <c r="G28" s="93">
        <v>23</v>
      </c>
      <c r="I28" s="14">
        <v>13802486295</v>
      </c>
      <c r="K28" s="14">
        <v>0</v>
      </c>
      <c r="M28" s="14">
        <v>13802486295</v>
      </c>
      <c r="O28" s="14">
        <v>39421862995</v>
      </c>
      <c r="Q28" s="14">
        <v>0</v>
      </c>
      <c r="S28" s="14">
        <v>39421862995</v>
      </c>
    </row>
    <row r="29" spans="1:19" ht="23.25" customHeight="1" x14ac:dyDescent="0.45">
      <c r="A29" s="17" t="s">
        <v>29</v>
      </c>
      <c r="C29" s="23"/>
      <c r="D29" s="6"/>
      <c r="E29" s="52" t="s">
        <v>31</v>
      </c>
      <c r="G29" s="93">
        <v>23</v>
      </c>
      <c r="I29" s="14">
        <v>12775152665</v>
      </c>
      <c r="K29" s="14">
        <v>0</v>
      </c>
      <c r="M29" s="14">
        <v>12775152665</v>
      </c>
      <c r="O29" s="14">
        <v>35928470535</v>
      </c>
      <c r="Q29" s="14">
        <v>0</v>
      </c>
      <c r="S29" s="14">
        <v>35928470535</v>
      </c>
    </row>
    <row r="30" spans="1:19" ht="23.25" customHeight="1" x14ac:dyDescent="0.45">
      <c r="A30" s="17" t="s">
        <v>26</v>
      </c>
      <c r="C30" s="23"/>
      <c r="D30" s="6"/>
      <c r="E30" s="54" t="s">
        <v>28</v>
      </c>
      <c r="F30" s="54"/>
      <c r="G30" s="93">
        <v>23</v>
      </c>
      <c r="I30" s="14">
        <v>10625402894</v>
      </c>
      <c r="J30" s="14"/>
      <c r="K30" s="14">
        <v>0</v>
      </c>
      <c r="L30" s="14"/>
      <c r="M30" s="14">
        <v>10625402894</v>
      </c>
      <c r="N30" s="14"/>
      <c r="O30" s="14">
        <v>29039403241</v>
      </c>
      <c r="P30" s="14"/>
      <c r="Q30" s="14">
        <v>0</v>
      </c>
      <c r="R30" s="14"/>
      <c r="S30" s="14">
        <v>29039403241</v>
      </c>
    </row>
    <row r="31" spans="1:19" ht="23.25" customHeight="1" x14ac:dyDescent="0.45">
      <c r="A31" s="17" t="s">
        <v>96</v>
      </c>
      <c r="C31" s="23"/>
      <c r="D31" s="23"/>
      <c r="E31" s="54" t="s">
        <v>99</v>
      </c>
      <c r="F31" s="54"/>
      <c r="G31" s="93">
        <v>18</v>
      </c>
      <c r="I31" s="14">
        <v>0</v>
      </c>
      <c r="K31" s="14">
        <v>0</v>
      </c>
      <c r="M31" s="14">
        <v>0</v>
      </c>
      <c r="O31" s="14">
        <v>26187478355</v>
      </c>
      <c r="Q31" s="14">
        <v>0</v>
      </c>
      <c r="S31" s="14">
        <v>26187478355</v>
      </c>
    </row>
    <row r="32" spans="1:19" ht="21" customHeight="1" x14ac:dyDescent="0.45">
      <c r="A32" s="17" t="s">
        <v>98</v>
      </c>
      <c r="C32" s="6"/>
      <c r="D32" s="23"/>
      <c r="E32" s="54" t="s">
        <v>100</v>
      </c>
      <c r="F32" s="54"/>
      <c r="G32" s="93">
        <v>18</v>
      </c>
      <c r="I32" s="14">
        <v>0</v>
      </c>
      <c r="J32" s="14"/>
      <c r="K32" s="14">
        <v>0</v>
      </c>
      <c r="L32" s="14"/>
      <c r="M32" s="14">
        <v>0</v>
      </c>
      <c r="N32" s="14"/>
      <c r="O32" s="14">
        <v>8527629312</v>
      </c>
      <c r="P32" s="14"/>
      <c r="Q32" s="14">
        <v>0</v>
      </c>
      <c r="R32" s="14"/>
      <c r="S32" s="14">
        <v>8527629312</v>
      </c>
    </row>
    <row r="33" spans="1:19" ht="21" customHeight="1" x14ac:dyDescent="0.45">
      <c r="A33" s="95" t="s">
        <v>144</v>
      </c>
      <c r="C33" s="1"/>
      <c r="D33" s="1"/>
      <c r="E33" s="14"/>
      <c r="G33" s="20"/>
      <c r="I33" s="36">
        <f>SUM(I9:I32)</f>
        <v>4471055826222</v>
      </c>
      <c r="J33" s="32"/>
      <c r="K33" s="36">
        <f>SUM(K9:K32)</f>
        <v>-2305167718</v>
      </c>
      <c r="L33" s="32"/>
      <c r="M33" s="36">
        <f>SUM(M9:M32)</f>
        <v>4468750658504</v>
      </c>
      <c r="N33" s="32"/>
      <c r="O33" s="36">
        <f>SUM(O9:O32)</f>
        <v>11977783331431</v>
      </c>
      <c r="P33" s="32"/>
      <c r="Q33" s="36">
        <f>SUM(Q9:Q32)</f>
        <v>-9263566433</v>
      </c>
      <c r="R33" s="32"/>
      <c r="S33" s="36">
        <f>SUM(S9:S32)</f>
        <v>11968519764998</v>
      </c>
    </row>
    <row r="34" spans="1:19" ht="21" customHeight="1" x14ac:dyDescent="0.45">
      <c r="M34" s="11"/>
    </row>
  </sheetData>
  <sortState ref="A9:S32">
    <sortCondition descending="1" ref="S9:S32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115" zoomScaleNormal="100" zoomScaleSheetLayoutView="115" workbookViewId="0">
      <selection activeCell="A29" sqref="A29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2.5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2.5" customHeight="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5" spans="1:13" ht="22.5" customHeight="1" x14ac:dyDescent="0.45">
      <c r="A5" s="223" t="s">
        <v>73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2.5" customHeight="1" x14ac:dyDescent="0.45">
      <c r="A6" s="224" t="s">
        <v>44</v>
      </c>
      <c r="C6" s="224" t="s">
        <v>53</v>
      </c>
      <c r="D6" s="224"/>
      <c r="E6" s="224"/>
      <c r="F6" s="224"/>
      <c r="G6" s="224"/>
      <c r="I6" s="224" t="s">
        <v>200</v>
      </c>
      <c r="J6" s="224"/>
      <c r="K6" s="224"/>
      <c r="L6" s="224"/>
      <c r="M6" s="224"/>
    </row>
    <row r="7" spans="1:13" ht="22.5" customHeight="1" x14ac:dyDescent="0.45">
      <c r="A7" s="224"/>
      <c r="C7" s="8" t="s">
        <v>71</v>
      </c>
      <c r="D7" s="69"/>
      <c r="E7" s="8" t="s">
        <v>68</v>
      </c>
      <c r="F7" s="69"/>
      <c r="G7" s="8" t="s">
        <v>72</v>
      </c>
      <c r="I7" s="8" t="s">
        <v>71</v>
      </c>
      <c r="J7" s="69"/>
      <c r="K7" s="8" t="s">
        <v>68</v>
      </c>
      <c r="L7" s="69"/>
      <c r="M7" s="8" t="s">
        <v>72</v>
      </c>
    </row>
    <row r="8" spans="1:13" ht="22.5" customHeight="1" x14ac:dyDescent="0.45">
      <c r="A8" s="20"/>
      <c r="C8" s="55" t="s">
        <v>121</v>
      </c>
      <c r="D8" s="14"/>
      <c r="E8" s="55" t="s">
        <v>121</v>
      </c>
      <c r="F8" s="14"/>
      <c r="G8" s="55" t="s">
        <v>121</v>
      </c>
      <c r="I8" s="55" t="s">
        <v>121</v>
      </c>
      <c r="J8" s="14"/>
      <c r="K8" s="55" t="s">
        <v>121</v>
      </c>
      <c r="L8" s="14"/>
      <c r="M8" s="55" t="s">
        <v>121</v>
      </c>
    </row>
    <row r="9" spans="1:13" ht="22.5" customHeight="1" x14ac:dyDescent="0.45">
      <c r="A9" s="80" t="s">
        <v>122</v>
      </c>
      <c r="C9" s="33">
        <v>2740579823670</v>
      </c>
      <c r="D9" s="33"/>
      <c r="E9" s="11">
        <v>-2305167718</v>
      </c>
      <c r="F9" s="33"/>
      <c r="G9" s="33">
        <v>2738274655952</v>
      </c>
      <c r="H9" s="33"/>
      <c r="I9" s="33">
        <v>6791676387645</v>
      </c>
      <c r="J9" s="33"/>
      <c r="K9" s="11">
        <v>-9263566433</v>
      </c>
      <c r="L9" s="33"/>
      <c r="M9" s="14">
        <v>6782412821212</v>
      </c>
    </row>
    <row r="10" spans="1:13" ht="22.5" customHeight="1" x14ac:dyDescent="0.45">
      <c r="A10" s="35" t="s">
        <v>144</v>
      </c>
      <c r="C10" s="79">
        <f>SUM(C9)</f>
        <v>2740579823670</v>
      </c>
      <c r="D10" s="33"/>
      <c r="E10" s="79">
        <f>SUM(E9)</f>
        <v>-2305167718</v>
      </c>
      <c r="F10" s="33"/>
      <c r="G10" s="79">
        <f>SUM(G9)</f>
        <v>2738274655952</v>
      </c>
      <c r="H10" s="33"/>
      <c r="I10" s="79">
        <f>SUM(I9)</f>
        <v>6791676387645</v>
      </c>
      <c r="J10" s="33"/>
      <c r="K10" s="79">
        <f>SUM(K9)</f>
        <v>-9263566433</v>
      </c>
      <c r="L10" s="33"/>
      <c r="M10" s="79">
        <f>SUM(M9)</f>
        <v>6782412821212</v>
      </c>
    </row>
    <row r="11" spans="1:13" ht="22.5" customHeight="1" x14ac:dyDescent="0.45">
      <c r="C11" s="33"/>
      <c r="D11" s="33"/>
      <c r="E11" s="33"/>
      <c r="F11" s="33"/>
      <c r="H11" s="33"/>
      <c r="I11" s="33"/>
      <c r="J11" s="33"/>
      <c r="K11" s="33"/>
      <c r="L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rightToLeft="1" view="pageBreakPreview" zoomScale="85" zoomScaleNormal="100" zoomScaleSheetLayoutView="85" workbookViewId="0">
      <selection activeCell="A29" sqref="A29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6.4257812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20.42578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1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8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0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20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5" spans="1:20" ht="21" x14ac:dyDescent="0.45">
      <c r="A5" s="223" t="s">
        <v>74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5"/>
      <c r="S5" s="225"/>
    </row>
    <row r="6" spans="1:20" ht="21" x14ac:dyDescent="0.45">
      <c r="A6" s="199" t="s">
        <v>44</v>
      </c>
      <c r="C6" s="224" t="s">
        <v>53</v>
      </c>
      <c r="D6" s="224"/>
      <c r="E6" s="224"/>
      <c r="F6" s="224"/>
      <c r="G6" s="224"/>
      <c r="H6" s="224"/>
      <c r="I6" s="224"/>
      <c r="K6" s="224" t="s">
        <v>200</v>
      </c>
      <c r="L6" s="224"/>
      <c r="M6" s="224"/>
      <c r="N6" s="224"/>
      <c r="O6" s="224"/>
      <c r="P6" s="224"/>
      <c r="Q6" s="224"/>
      <c r="R6" s="225"/>
      <c r="S6" s="225"/>
    </row>
    <row r="7" spans="1:20" ht="42" x14ac:dyDescent="0.45">
      <c r="A7" s="199"/>
      <c r="C7" s="8" t="s">
        <v>6</v>
      </c>
      <c r="D7" s="69"/>
      <c r="E7" s="8" t="s">
        <v>75</v>
      </c>
      <c r="F7" s="69"/>
      <c r="G7" s="8" t="s">
        <v>76</v>
      </c>
      <c r="H7" s="69"/>
      <c r="I7" s="8" t="s">
        <v>77</v>
      </c>
      <c r="K7" s="8" t="s">
        <v>6</v>
      </c>
      <c r="L7" s="69"/>
      <c r="M7" s="8" t="s">
        <v>75</v>
      </c>
      <c r="N7" s="69"/>
      <c r="O7" s="8" t="s">
        <v>76</v>
      </c>
      <c r="P7" s="69"/>
      <c r="Q7" s="8" t="s">
        <v>77</v>
      </c>
      <c r="R7" s="225"/>
      <c r="S7" s="225"/>
    </row>
    <row r="8" spans="1:20" ht="21" x14ac:dyDescent="0.55000000000000004">
      <c r="A8" s="113"/>
      <c r="C8" s="115"/>
      <c r="D8" s="14"/>
      <c r="E8" s="55" t="s">
        <v>121</v>
      </c>
      <c r="F8" s="14"/>
      <c r="G8" s="55" t="s">
        <v>121</v>
      </c>
      <c r="H8" s="14"/>
      <c r="I8" s="55" t="s">
        <v>121</v>
      </c>
      <c r="K8" s="115"/>
      <c r="L8" s="14"/>
      <c r="M8" s="55" t="s">
        <v>121</v>
      </c>
      <c r="N8" s="14"/>
      <c r="O8" s="55" t="s">
        <v>121</v>
      </c>
      <c r="P8" s="14"/>
      <c r="Q8" s="55" t="s">
        <v>121</v>
      </c>
      <c r="R8" s="135"/>
      <c r="S8" s="135"/>
    </row>
    <row r="9" spans="1:20" ht="21" x14ac:dyDescent="0.55000000000000004">
      <c r="A9" s="1" t="s">
        <v>97</v>
      </c>
      <c r="C9" s="33">
        <v>0</v>
      </c>
      <c r="D9" s="33"/>
      <c r="E9" s="33">
        <v>0</v>
      </c>
      <c r="F9" s="33"/>
      <c r="G9" s="11">
        <v>0</v>
      </c>
      <c r="H9" s="33"/>
      <c r="I9" s="33">
        <v>0</v>
      </c>
      <c r="J9" s="33"/>
      <c r="K9" s="33">
        <v>4302000</v>
      </c>
      <c r="L9" s="33"/>
      <c r="M9" s="33">
        <v>4302000000000</v>
      </c>
      <c r="N9" s="33"/>
      <c r="O9" s="11">
        <v>4299660787500</v>
      </c>
      <c r="P9" s="33"/>
      <c r="Q9" s="33">
        <v>2339212500</v>
      </c>
      <c r="R9" s="157"/>
      <c r="S9" s="157"/>
      <c r="T9" s="11"/>
    </row>
    <row r="10" spans="1:20" ht="21" x14ac:dyDescent="0.55000000000000004">
      <c r="A10" s="1" t="s">
        <v>96</v>
      </c>
      <c r="C10" s="33">
        <v>0</v>
      </c>
      <c r="D10" s="33"/>
      <c r="E10" s="33">
        <v>0</v>
      </c>
      <c r="F10" s="33"/>
      <c r="G10" s="11">
        <v>0</v>
      </c>
      <c r="H10" s="33"/>
      <c r="I10" s="33">
        <v>0</v>
      </c>
      <c r="J10" s="33"/>
      <c r="K10" s="33">
        <v>1983800</v>
      </c>
      <c r="L10" s="33"/>
      <c r="M10" s="33">
        <v>1983800000000</v>
      </c>
      <c r="N10" s="33"/>
      <c r="O10" s="11">
        <v>1982721308750</v>
      </c>
      <c r="P10" s="33"/>
      <c r="Q10" s="33">
        <v>1078691250</v>
      </c>
      <c r="R10" s="157"/>
      <c r="S10" s="157"/>
    </row>
    <row r="11" spans="1:20" ht="24.75" customHeight="1" x14ac:dyDescent="0.55000000000000004">
      <c r="A11" s="1" t="s">
        <v>98</v>
      </c>
      <c r="C11" s="33">
        <v>0</v>
      </c>
      <c r="D11" s="33"/>
      <c r="E11" s="33">
        <v>0</v>
      </c>
      <c r="F11" s="33"/>
      <c r="G11" s="11">
        <v>0</v>
      </c>
      <c r="H11" s="33"/>
      <c r="I11" s="33">
        <v>0</v>
      </c>
      <c r="J11" s="33"/>
      <c r="K11" s="33">
        <v>646000</v>
      </c>
      <c r="L11" s="33"/>
      <c r="M11" s="33">
        <v>646000000000</v>
      </c>
      <c r="N11" s="33"/>
      <c r="O11" s="11">
        <v>645648737500</v>
      </c>
      <c r="P11" s="33"/>
      <c r="Q11" s="33">
        <v>351262500</v>
      </c>
      <c r="R11" s="161"/>
      <c r="S11" s="157"/>
    </row>
    <row r="12" spans="1:20" ht="24.75" customHeight="1" x14ac:dyDescent="0.55000000000000004">
      <c r="A12" s="188" t="s">
        <v>204</v>
      </c>
      <c r="C12" s="195">
        <v>49362208</v>
      </c>
      <c r="D12" s="33"/>
      <c r="E12" s="33">
        <v>302738421664</v>
      </c>
      <c r="F12" s="33"/>
      <c r="G12" s="11">
        <v>-284570220181</v>
      </c>
      <c r="H12" s="33"/>
      <c r="I12" s="33">
        <v>18168201483</v>
      </c>
      <c r="J12" s="33"/>
      <c r="K12" s="195">
        <v>49362208</v>
      </c>
      <c r="L12" s="33"/>
      <c r="M12" s="33">
        <v>302738421664</v>
      </c>
      <c r="N12" s="33"/>
      <c r="O12" s="11">
        <v>-284570220181</v>
      </c>
      <c r="P12" s="33"/>
      <c r="Q12" s="33">
        <v>18168201483</v>
      </c>
      <c r="R12" s="161"/>
      <c r="S12" s="186"/>
    </row>
    <row r="13" spans="1:20" ht="21" x14ac:dyDescent="0.45">
      <c r="A13" s="116" t="s">
        <v>144</v>
      </c>
      <c r="E13" s="36">
        <f>SUM(E9:E12)</f>
        <v>302738421664</v>
      </c>
      <c r="G13" s="36">
        <f>SUM(G9:G12)</f>
        <v>-284570220181</v>
      </c>
      <c r="I13" s="36">
        <f>SUM(I9:I12)</f>
        <v>18168201483</v>
      </c>
      <c r="M13" s="36">
        <f>SUM(M9:M12)</f>
        <v>7234538421664</v>
      </c>
      <c r="O13" s="36">
        <f>SUM(O9:O12)</f>
        <v>6643460613569</v>
      </c>
      <c r="Q13" s="36">
        <f>SUM(Q9:Q12)</f>
        <v>21937367733</v>
      </c>
    </row>
    <row r="15" spans="1:20" x14ac:dyDescent="0.45">
      <c r="A15" s="17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20" x14ac:dyDescent="0.45">
      <c r="A16" s="17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x14ac:dyDescent="0.45">
      <c r="A17" s="1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45">
      <c r="A18" s="17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45">
      <c r="A19" s="1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45">
      <c r="A20" s="1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45">
      <c r="A21" s="1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</sheetData>
  <sortState ref="A9:Q11">
    <sortCondition descending="1" ref="Q9:Q11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rightToLeft="1" view="pageBreakPreview" zoomScaleNormal="100" zoomScaleSheetLayoutView="100" workbookViewId="0">
      <selection activeCell="S26" sqref="S26"/>
    </sheetView>
  </sheetViews>
  <sheetFormatPr defaultRowHeight="19.5" customHeight="1" x14ac:dyDescent="0.45"/>
  <cols>
    <col min="1" max="1" width="33.28515625" style="18" customWidth="1"/>
    <col min="2" max="2" width="1" style="18" customWidth="1"/>
    <col min="3" max="3" width="13.42578125" style="11" customWidth="1"/>
    <col min="4" max="4" width="1" style="11" customWidth="1"/>
    <col min="5" max="5" width="23.140625" style="11" customWidth="1"/>
    <col min="6" max="6" width="1" style="11" customWidth="1"/>
    <col min="7" max="7" width="23.140625" style="11" customWidth="1"/>
    <col min="8" max="8" width="1" style="11" customWidth="1"/>
    <col min="9" max="9" width="23.140625" style="11" customWidth="1"/>
    <col min="10" max="10" width="1" style="11" customWidth="1"/>
    <col min="11" max="11" width="13.42578125" style="11" customWidth="1"/>
    <col min="12" max="12" width="1" style="11" customWidth="1"/>
    <col min="13" max="13" width="23.140625" style="11" customWidth="1"/>
    <col min="14" max="14" width="1" style="11" customWidth="1"/>
    <col min="15" max="15" width="23.140625" style="11" customWidth="1"/>
    <col min="16" max="16" width="1" style="11" customWidth="1"/>
    <col min="17" max="17" width="23.140625" style="11" customWidth="1"/>
    <col min="18" max="18" width="0.85546875" style="18" customWidth="1"/>
    <col min="19" max="19" width="17.85546875" style="18" bestFit="1" customWidth="1"/>
    <col min="20" max="22" width="9.140625" style="18"/>
    <col min="23" max="23" width="17.5703125" style="18" bestFit="1" customWidth="1"/>
    <col min="24" max="16384" width="9.140625" style="18"/>
  </cols>
  <sheetData>
    <row r="1" spans="1:22" ht="19.5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ht="19.5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22" ht="19.5" customHeight="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22" ht="12.75" customHeight="1" x14ac:dyDescent="0.45"/>
    <row r="5" spans="1:22" ht="19.5" customHeight="1" x14ac:dyDescent="0.45">
      <c r="A5" s="223" t="s">
        <v>78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spans="1:22" ht="19.5" customHeight="1" x14ac:dyDescent="0.45">
      <c r="A6" s="224" t="s">
        <v>44</v>
      </c>
      <c r="C6" s="199" t="s">
        <v>53</v>
      </c>
      <c r="D6" s="199"/>
      <c r="E6" s="199"/>
      <c r="F6" s="199"/>
      <c r="G6" s="199"/>
      <c r="H6" s="199"/>
      <c r="I6" s="199"/>
      <c r="K6" s="199" t="s">
        <v>200</v>
      </c>
      <c r="L6" s="199"/>
      <c r="M6" s="199"/>
      <c r="N6" s="199"/>
      <c r="O6" s="199"/>
      <c r="P6" s="199"/>
      <c r="Q6" s="199"/>
    </row>
    <row r="7" spans="1:22" ht="40.5" customHeight="1" x14ac:dyDescent="0.45">
      <c r="A7" s="224"/>
      <c r="C7" s="8" t="s">
        <v>6</v>
      </c>
      <c r="D7" s="69"/>
      <c r="E7" s="8" t="s">
        <v>8</v>
      </c>
      <c r="F7" s="69"/>
      <c r="G7" s="8" t="s">
        <v>76</v>
      </c>
      <c r="H7" s="69"/>
      <c r="I7" s="8" t="s">
        <v>79</v>
      </c>
      <c r="K7" s="8" t="s">
        <v>6</v>
      </c>
      <c r="L7" s="69"/>
      <c r="M7" s="8" t="s">
        <v>8</v>
      </c>
      <c r="N7" s="69"/>
      <c r="O7" s="8" t="s">
        <v>76</v>
      </c>
      <c r="P7" s="69"/>
      <c r="Q7" s="8" t="s">
        <v>79</v>
      </c>
    </row>
    <row r="8" spans="1:22" ht="21" x14ac:dyDescent="0.45">
      <c r="A8" s="113"/>
      <c r="C8" s="115"/>
      <c r="D8" s="14"/>
      <c r="E8" s="55" t="s">
        <v>121</v>
      </c>
      <c r="F8" s="14"/>
      <c r="G8" s="55" t="s">
        <v>121</v>
      </c>
      <c r="H8" s="14"/>
      <c r="I8" s="55" t="s">
        <v>121</v>
      </c>
      <c r="K8" s="115"/>
      <c r="L8" s="14"/>
      <c r="M8" s="55" t="s">
        <v>121</v>
      </c>
      <c r="N8" s="14"/>
      <c r="O8" s="55" t="s">
        <v>121</v>
      </c>
      <c r="P8" s="14"/>
      <c r="Q8" s="55" t="s">
        <v>121</v>
      </c>
      <c r="V8" s="11"/>
    </row>
    <row r="9" spans="1:22" ht="19.5" customHeight="1" x14ac:dyDescent="0.45">
      <c r="A9" s="17" t="s">
        <v>175</v>
      </c>
      <c r="B9" s="176"/>
      <c r="C9" s="11">
        <v>4197560</v>
      </c>
      <c r="D9" s="176"/>
      <c r="E9" s="11">
        <v>9797690688083</v>
      </c>
      <c r="F9" s="176"/>
      <c r="G9" s="11">
        <v>-9553263612403</v>
      </c>
      <c r="H9" s="176"/>
      <c r="I9" s="11">
        <v>244427075680</v>
      </c>
      <c r="J9" s="176"/>
      <c r="K9" s="11">
        <v>4197560</v>
      </c>
      <c r="M9" s="11">
        <v>9797690688083</v>
      </c>
      <c r="O9" s="11">
        <v>-9080185038611</v>
      </c>
      <c r="Q9" s="11">
        <v>717505649472</v>
      </c>
    </row>
    <row r="10" spans="1:22" ht="19.5" customHeight="1" x14ac:dyDescent="0.45">
      <c r="A10" s="17" t="s">
        <v>104</v>
      </c>
      <c r="C10" s="11">
        <v>2650000</v>
      </c>
      <c r="E10" s="11">
        <v>2291003589062</v>
      </c>
      <c r="G10" s="11">
        <v>-2291003589062</v>
      </c>
      <c r="I10" s="11">
        <f t="shared" ref="I10:I40" si="0">E10+G10</f>
        <v>0</v>
      </c>
      <c r="K10" s="11">
        <v>2650000</v>
      </c>
      <c r="M10" s="11">
        <v>2291003589062</v>
      </c>
      <c r="O10" s="11">
        <v>-1970837823910</v>
      </c>
      <c r="Q10" s="11">
        <v>320165765152</v>
      </c>
      <c r="U10" s="11"/>
    </row>
    <row r="11" spans="1:22" ht="19.5" customHeight="1" x14ac:dyDescent="0.45">
      <c r="A11" s="17" t="s">
        <v>184</v>
      </c>
      <c r="C11" s="11">
        <v>1926340</v>
      </c>
      <c r="E11" s="11">
        <v>5285469173518</v>
      </c>
      <c r="G11" s="11">
        <v>-5145433390801</v>
      </c>
      <c r="I11" s="11">
        <f t="shared" si="0"/>
        <v>140035782717</v>
      </c>
      <c r="K11" s="11">
        <v>1926340</v>
      </c>
      <c r="M11" s="11">
        <v>5285469173518</v>
      </c>
      <c r="O11" s="11">
        <v>-4999988840600</v>
      </c>
      <c r="Q11" s="11">
        <v>285480332918</v>
      </c>
    </row>
    <row r="12" spans="1:22" ht="19.5" customHeight="1" x14ac:dyDescent="0.45">
      <c r="A12" s="17" t="s">
        <v>174</v>
      </c>
      <c r="C12" s="11">
        <v>5000000</v>
      </c>
      <c r="E12" s="11">
        <v>4748036850375</v>
      </c>
      <c r="G12" s="11">
        <v>-4997281250000</v>
      </c>
      <c r="I12" s="11">
        <f t="shared" si="0"/>
        <v>-249244399625</v>
      </c>
      <c r="K12" s="11">
        <v>5000000</v>
      </c>
      <c r="M12" s="11">
        <v>4748036850375</v>
      </c>
      <c r="O12" s="11">
        <v>-4497553125000</v>
      </c>
      <c r="Q12" s="11">
        <v>250483725375</v>
      </c>
    </row>
    <row r="13" spans="1:22" ht="19.5" customHeight="1" x14ac:dyDescent="0.45">
      <c r="A13" s="1" t="s">
        <v>115</v>
      </c>
      <c r="C13" s="11">
        <v>2000000</v>
      </c>
      <c r="E13" s="11">
        <v>1998912500000</v>
      </c>
      <c r="G13" s="11">
        <v>-1998912500000</v>
      </c>
      <c r="I13" s="11">
        <f t="shared" si="0"/>
        <v>0</v>
      </c>
      <c r="K13" s="11">
        <v>2000000</v>
      </c>
      <c r="M13" s="11">
        <v>1998912500000</v>
      </c>
      <c r="O13" s="11">
        <v>-1799021250000</v>
      </c>
      <c r="Q13" s="11">
        <v>199891250000</v>
      </c>
    </row>
    <row r="14" spans="1:22" ht="19.5" customHeight="1" x14ac:dyDescent="0.45">
      <c r="A14" s="17" t="s">
        <v>85</v>
      </c>
      <c r="C14" s="11">
        <v>1500000</v>
      </c>
      <c r="E14" s="11">
        <v>1499184375000</v>
      </c>
      <c r="G14" s="11">
        <v>-1450212018206</v>
      </c>
      <c r="I14" s="11">
        <f t="shared" si="0"/>
        <v>48972356794</v>
      </c>
      <c r="K14" s="11">
        <v>1500000</v>
      </c>
      <c r="M14" s="11">
        <v>1499184375000</v>
      </c>
      <c r="O14" s="11">
        <v>-1349265937500</v>
      </c>
      <c r="Q14" s="11">
        <v>149918437500</v>
      </c>
    </row>
    <row r="15" spans="1:22" ht="19.5" customHeight="1" x14ac:dyDescent="0.45">
      <c r="A15" s="17" t="s">
        <v>88</v>
      </c>
      <c r="C15" s="11">
        <v>1499971</v>
      </c>
      <c r="E15" s="11">
        <v>1499155390768</v>
      </c>
      <c r="G15" s="11">
        <v>-1499155390768</v>
      </c>
      <c r="I15" s="11">
        <f t="shared" si="0"/>
        <v>0</v>
      </c>
      <c r="K15" s="11">
        <v>1499971</v>
      </c>
      <c r="M15" s="11">
        <v>1499155390768</v>
      </c>
      <c r="O15" s="11">
        <v>-1349239851691</v>
      </c>
      <c r="Q15" s="11">
        <v>149915539077</v>
      </c>
    </row>
    <row r="16" spans="1:22" ht="19.5" customHeight="1" x14ac:dyDescent="0.45">
      <c r="A16" s="17" t="s">
        <v>114</v>
      </c>
      <c r="C16" s="11">
        <v>267062568</v>
      </c>
      <c r="E16" s="11">
        <v>1630268768597</v>
      </c>
      <c r="G16" s="11">
        <v>-1620606500008</v>
      </c>
      <c r="I16" s="11">
        <f t="shared" si="0"/>
        <v>9662268589</v>
      </c>
      <c r="K16" s="11">
        <v>267062568</v>
      </c>
      <c r="M16" s="11">
        <v>1630268768597</v>
      </c>
      <c r="O16" s="11">
        <v>-1539599966388</v>
      </c>
      <c r="Q16" s="11">
        <v>90668802209</v>
      </c>
    </row>
    <row r="17" spans="1:19" ht="19.5" customHeight="1" x14ac:dyDescent="0.45">
      <c r="A17" s="17" t="s">
        <v>165</v>
      </c>
      <c r="C17" s="11">
        <v>44301000</v>
      </c>
      <c r="E17" s="11">
        <v>1189426154782</v>
      </c>
      <c r="G17" s="11">
        <v>-1079993689692</v>
      </c>
      <c r="I17" s="11">
        <f t="shared" si="0"/>
        <v>109432465090</v>
      </c>
      <c r="K17" s="11">
        <v>44301000</v>
      </c>
      <c r="M17" s="11">
        <v>1189426154782</v>
      </c>
      <c r="O17" s="11">
        <v>-1115442599892</v>
      </c>
      <c r="Q17" s="11">
        <v>73983554890</v>
      </c>
    </row>
    <row r="18" spans="1:19" ht="19.5" customHeight="1" x14ac:dyDescent="0.45">
      <c r="A18" s="17" t="s">
        <v>156</v>
      </c>
      <c r="C18" s="11">
        <v>3253232</v>
      </c>
      <c r="E18" s="11">
        <v>2630758757881</v>
      </c>
      <c r="G18" s="11">
        <v>-2735693225058</v>
      </c>
      <c r="I18" s="11">
        <f t="shared" si="0"/>
        <v>-104934467177</v>
      </c>
      <c r="K18" s="11">
        <v>3253232</v>
      </c>
      <c r="M18" s="11">
        <v>2630758757881</v>
      </c>
      <c r="O18" s="11">
        <v>-2564887367848</v>
      </c>
      <c r="Q18" s="11">
        <v>65871390033</v>
      </c>
    </row>
    <row r="19" spans="1:19" s="175" customFormat="1" ht="19.5" customHeight="1" x14ac:dyDescent="0.45">
      <c r="A19" s="17" t="s">
        <v>194</v>
      </c>
      <c r="B19" s="18"/>
      <c r="C19" s="11">
        <v>58384127</v>
      </c>
      <c r="D19" s="11"/>
      <c r="E19" s="11">
        <v>1019271560446</v>
      </c>
      <c r="F19" s="11"/>
      <c r="G19" s="11">
        <v>-941773703165</v>
      </c>
      <c r="H19" s="11"/>
      <c r="I19" s="11">
        <f t="shared" si="0"/>
        <v>77497857281</v>
      </c>
      <c r="J19" s="11"/>
      <c r="K19" s="11">
        <v>58384127</v>
      </c>
      <c r="L19" s="11"/>
      <c r="M19" s="11">
        <v>1019271560446</v>
      </c>
      <c r="N19" s="11"/>
      <c r="O19" s="11">
        <v>-962839992768</v>
      </c>
      <c r="P19" s="11"/>
      <c r="Q19" s="11">
        <v>56431567678</v>
      </c>
      <c r="R19" s="176"/>
      <c r="S19" s="18"/>
    </row>
    <row r="20" spans="1:19" ht="19.5" customHeight="1" x14ac:dyDescent="0.45">
      <c r="A20" s="17" t="s">
        <v>29</v>
      </c>
      <c r="C20" s="11">
        <v>500000</v>
      </c>
      <c r="E20" s="11">
        <v>499728125000</v>
      </c>
      <c r="G20" s="11">
        <v>-499728125000</v>
      </c>
      <c r="I20" s="11">
        <f t="shared" si="0"/>
        <v>0</v>
      </c>
      <c r="K20" s="11">
        <v>500000</v>
      </c>
      <c r="M20" s="11">
        <v>499728125000</v>
      </c>
      <c r="O20" s="11">
        <v>-449755312500</v>
      </c>
      <c r="Q20" s="11">
        <v>49972812500</v>
      </c>
    </row>
    <row r="21" spans="1:19" ht="19.5" customHeight="1" x14ac:dyDescent="0.45">
      <c r="A21" s="1" t="s">
        <v>109</v>
      </c>
      <c r="C21" s="11">
        <v>500000</v>
      </c>
      <c r="E21" s="11">
        <v>499728125000</v>
      </c>
      <c r="G21" s="11">
        <v>-499728125000</v>
      </c>
      <c r="I21" s="11">
        <f t="shared" si="0"/>
        <v>0</v>
      </c>
      <c r="K21" s="11">
        <v>500000</v>
      </c>
      <c r="M21" s="11">
        <v>499728125000</v>
      </c>
      <c r="O21" s="11">
        <v>-449755312500</v>
      </c>
      <c r="Q21" s="11">
        <v>49972812500</v>
      </c>
    </row>
    <row r="22" spans="1:19" ht="19.5" customHeight="1" x14ac:dyDescent="0.45">
      <c r="A22" s="17" t="s">
        <v>18</v>
      </c>
      <c r="C22" s="11">
        <v>37974741</v>
      </c>
      <c r="E22" s="11">
        <v>2928094096022</v>
      </c>
      <c r="G22" s="11">
        <v>-2682905933095</v>
      </c>
      <c r="I22" s="11">
        <f t="shared" si="0"/>
        <v>245188162927</v>
      </c>
      <c r="K22" s="11">
        <v>37974741</v>
      </c>
      <c r="M22" s="11">
        <v>2928094096022</v>
      </c>
      <c r="O22" s="11">
        <v>-2885962947553</v>
      </c>
      <c r="Q22" s="11">
        <v>42131148469</v>
      </c>
    </row>
    <row r="23" spans="1:19" ht="19.5" customHeight="1" x14ac:dyDescent="0.45">
      <c r="A23" s="17" t="s">
        <v>172</v>
      </c>
      <c r="C23" s="11">
        <v>4433240</v>
      </c>
      <c r="E23" s="11">
        <v>684556449315</v>
      </c>
      <c r="G23" s="11">
        <v>-607072275275</v>
      </c>
      <c r="I23" s="11">
        <f t="shared" si="0"/>
        <v>77484174040</v>
      </c>
      <c r="K23" s="11">
        <v>4433240</v>
      </c>
      <c r="M23" s="11">
        <v>684556449315</v>
      </c>
      <c r="O23" s="11">
        <v>-657490717200</v>
      </c>
      <c r="Q23" s="11">
        <v>27065732115</v>
      </c>
    </row>
    <row r="24" spans="1:19" ht="19.5" customHeight="1" x14ac:dyDescent="0.45">
      <c r="A24" s="17" t="s">
        <v>164</v>
      </c>
      <c r="C24" s="11">
        <v>89879</v>
      </c>
      <c r="E24" s="11">
        <v>472712040052</v>
      </c>
      <c r="G24" s="11">
        <v>-355245956564</v>
      </c>
      <c r="I24" s="11">
        <f t="shared" si="0"/>
        <v>117466083488</v>
      </c>
      <c r="K24" s="11">
        <v>89879</v>
      </c>
      <c r="M24" s="11">
        <v>472712040052</v>
      </c>
      <c r="O24" s="11">
        <v>-451006350712</v>
      </c>
      <c r="Q24" s="11">
        <v>21705689340</v>
      </c>
    </row>
    <row r="25" spans="1:19" ht="19.5" customHeight="1" x14ac:dyDescent="0.45">
      <c r="A25" s="17" t="s">
        <v>26</v>
      </c>
      <c r="C25" s="11">
        <v>526865</v>
      </c>
      <c r="E25" s="11">
        <v>511307740158</v>
      </c>
      <c r="G25" s="11">
        <v>-511307740158</v>
      </c>
      <c r="I25" s="11">
        <f t="shared" si="0"/>
        <v>0</v>
      </c>
      <c r="K25" s="11">
        <v>526865</v>
      </c>
      <c r="M25" s="11">
        <v>511307740158</v>
      </c>
      <c r="O25" s="11">
        <v>-493450409484</v>
      </c>
      <c r="Q25" s="11">
        <v>17857330674</v>
      </c>
    </row>
    <row r="26" spans="1:19" ht="19.5" customHeight="1" x14ac:dyDescent="0.45">
      <c r="A26" s="1" t="s">
        <v>162</v>
      </c>
      <c r="C26" s="11">
        <v>5267000</v>
      </c>
      <c r="E26" s="11">
        <v>587775731708</v>
      </c>
      <c r="G26" s="11">
        <v>-513815837211</v>
      </c>
      <c r="I26" s="11">
        <f t="shared" si="0"/>
        <v>73959894497</v>
      </c>
      <c r="K26" s="11">
        <v>5267000</v>
      </c>
      <c r="M26" s="11">
        <v>587775731708</v>
      </c>
      <c r="O26" s="11">
        <v>-573408815720</v>
      </c>
      <c r="Q26" s="11">
        <v>14366915988</v>
      </c>
    </row>
    <row r="27" spans="1:19" ht="19.5" customHeight="1" x14ac:dyDescent="0.45">
      <c r="A27" s="17" t="s">
        <v>173</v>
      </c>
      <c r="C27" s="11">
        <v>5000000</v>
      </c>
      <c r="E27" s="11">
        <v>4997281250000</v>
      </c>
      <c r="G27" s="11">
        <v>-4997281250000</v>
      </c>
      <c r="I27" s="11">
        <f t="shared" si="0"/>
        <v>0</v>
      </c>
      <c r="K27" s="11">
        <v>5000000</v>
      </c>
      <c r="M27" s="11">
        <v>4997281250000</v>
      </c>
      <c r="O27" s="11">
        <v>-4997281250000</v>
      </c>
      <c r="Q27" s="11">
        <v>0</v>
      </c>
    </row>
    <row r="28" spans="1:19" ht="19.5" customHeight="1" x14ac:dyDescent="0.45">
      <c r="A28" s="17" t="s">
        <v>171</v>
      </c>
      <c r="C28" s="11">
        <v>990000</v>
      </c>
      <c r="E28" s="11">
        <v>9281633031</v>
      </c>
      <c r="G28" s="11">
        <v>-9285583923</v>
      </c>
      <c r="I28" s="11">
        <f t="shared" si="0"/>
        <v>-3950892</v>
      </c>
      <c r="K28" s="11">
        <v>990000</v>
      </c>
      <c r="M28" s="11">
        <v>9281633031</v>
      </c>
      <c r="O28" s="11">
        <v>-9877230000</v>
      </c>
      <c r="Q28" s="11">
        <v>-595596969</v>
      </c>
    </row>
    <row r="29" spans="1:19" ht="19.5" customHeight="1" x14ac:dyDescent="0.45">
      <c r="A29" s="17" t="s">
        <v>110</v>
      </c>
      <c r="C29" s="11">
        <v>2700000</v>
      </c>
      <c r="E29" s="11">
        <v>2494428416634</v>
      </c>
      <c r="G29" s="11">
        <v>-2494428416634</v>
      </c>
      <c r="I29" s="11">
        <f t="shared" si="0"/>
        <v>0</v>
      </c>
      <c r="K29" s="11">
        <v>2700000</v>
      </c>
      <c r="M29" s="11">
        <v>2494428416634</v>
      </c>
      <c r="O29" s="11">
        <v>-2496141984375</v>
      </c>
      <c r="Q29" s="11">
        <v>-1713567741</v>
      </c>
    </row>
    <row r="30" spans="1:19" ht="19.5" customHeight="1" x14ac:dyDescent="0.45">
      <c r="A30" s="17" t="s">
        <v>103</v>
      </c>
      <c r="C30" s="11">
        <v>4710000</v>
      </c>
      <c r="E30" s="11">
        <v>99688128738</v>
      </c>
      <c r="G30" s="11">
        <v>-99340390380</v>
      </c>
      <c r="I30" s="11">
        <f t="shared" si="0"/>
        <v>347738358</v>
      </c>
      <c r="K30" s="11">
        <v>4710000</v>
      </c>
      <c r="M30" s="11">
        <v>99688128738</v>
      </c>
      <c r="O30" s="11">
        <v>-101610088041</v>
      </c>
      <c r="Q30" s="11">
        <v>-1921959303</v>
      </c>
    </row>
    <row r="31" spans="1:19" ht="19.5" customHeight="1" x14ac:dyDescent="0.45">
      <c r="A31" s="17" t="s">
        <v>108</v>
      </c>
      <c r="C31" s="11">
        <v>3541990</v>
      </c>
      <c r="E31" s="11">
        <v>63609181614</v>
      </c>
      <c r="G31" s="11">
        <v>-64100385849</v>
      </c>
      <c r="I31" s="11">
        <f t="shared" si="0"/>
        <v>-491204235</v>
      </c>
      <c r="K31" s="11">
        <v>3541990</v>
      </c>
      <c r="M31" s="11">
        <v>63609181614</v>
      </c>
      <c r="O31" s="11">
        <v>-65552795496</v>
      </c>
      <c r="Q31" s="11">
        <v>-1943613882</v>
      </c>
    </row>
    <row r="32" spans="1:19" ht="19.5" customHeight="1" x14ac:dyDescent="0.45">
      <c r="A32" s="17" t="s">
        <v>185</v>
      </c>
      <c r="C32" s="11">
        <v>4000000</v>
      </c>
      <c r="E32" s="11">
        <v>3997825000000</v>
      </c>
      <c r="G32" s="11">
        <v>-3997825000000</v>
      </c>
      <c r="I32" s="11">
        <f t="shared" si="0"/>
        <v>0</v>
      </c>
      <c r="K32" s="11">
        <v>4000000</v>
      </c>
      <c r="M32" s="11">
        <v>3997825000000</v>
      </c>
      <c r="O32" s="11">
        <v>-4000000000000</v>
      </c>
      <c r="Q32" s="11">
        <v>-2175000000</v>
      </c>
    </row>
    <row r="33" spans="1:17" ht="19.5" customHeight="1" x14ac:dyDescent="0.45">
      <c r="A33" s="17" t="s">
        <v>17</v>
      </c>
      <c r="C33" s="11">
        <v>1335006</v>
      </c>
      <c r="E33" s="11">
        <v>732564517410</v>
      </c>
      <c r="G33" s="11">
        <v>-737890927419</v>
      </c>
      <c r="I33" s="11">
        <f t="shared" si="0"/>
        <v>-5326410009</v>
      </c>
      <c r="K33" s="11">
        <v>1335006</v>
      </c>
      <c r="M33" s="11">
        <v>732564517410</v>
      </c>
      <c r="O33" s="11">
        <v>-738611504517</v>
      </c>
      <c r="Q33" s="11">
        <v>-6046987107</v>
      </c>
    </row>
    <row r="34" spans="1:17" ht="19.5" customHeight="1" x14ac:dyDescent="0.45">
      <c r="A34" s="17" t="s">
        <v>107</v>
      </c>
      <c r="C34" s="11">
        <v>6050000</v>
      </c>
      <c r="E34" s="11">
        <v>140640780500</v>
      </c>
      <c r="G34" s="11">
        <v>-147159752300</v>
      </c>
      <c r="I34" s="11">
        <f t="shared" si="0"/>
        <v>-6518971800</v>
      </c>
      <c r="K34" s="11">
        <v>6050000</v>
      </c>
      <c r="M34" s="11">
        <v>140640780500</v>
      </c>
      <c r="O34" s="11">
        <v>-150902125000</v>
      </c>
      <c r="Q34" s="11">
        <v>-10261344500</v>
      </c>
    </row>
    <row r="35" spans="1:17" ht="19.5" customHeight="1" x14ac:dyDescent="0.45">
      <c r="A35" s="17" t="s">
        <v>183</v>
      </c>
      <c r="C35" s="11">
        <v>967000</v>
      </c>
      <c r="E35" s="11">
        <v>239100411297</v>
      </c>
      <c r="G35" s="11">
        <v>-250793495205</v>
      </c>
      <c r="I35" s="11">
        <f t="shared" si="0"/>
        <v>-11693083908</v>
      </c>
      <c r="K35" s="11">
        <v>967000</v>
      </c>
      <c r="M35" s="11">
        <v>239100411297</v>
      </c>
      <c r="O35" s="11">
        <v>-249912269811</v>
      </c>
      <c r="Q35" s="11">
        <v>-10811858514</v>
      </c>
    </row>
    <row r="36" spans="1:17" ht="19.5" customHeight="1" x14ac:dyDescent="0.45">
      <c r="A36" s="17" t="s">
        <v>176</v>
      </c>
      <c r="C36" s="11">
        <v>2503046</v>
      </c>
      <c r="E36" s="11">
        <v>1869869419773</v>
      </c>
      <c r="G36" s="11">
        <v>-2104617530499</v>
      </c>
      <c r="I36" s="11">
        <f t="shared" si="0"/>
        <v>-234748110726</v>
      </c>
      <c r="K36" s="11">
        <v>2503046</v>
      </c>
      <c r="M36" s="11">
        <v>1869869419773</v>
      </c>
      <c r="O36" s="11">
        <v>-1937304839790</v>
      </c>
      <c r="Q36" s="11">
        <v>-67435420017</v>
      </c>
    </row>
    <row r="37" spans="1:17" ht="19.5" customHeight="1" x14ac:dyDescent="0.45">
      <c r="A37" s="17" t="s">
        <v>89</v>
      </c>
      <c r="C37" s="11">
        <v>3528000</v>
      </c>
      <c r="E37" s="11">
        <v>3373155488839</v>
      </c>
      <c r="G37" s="11">
        <v>-3373155488839</v>
      </c>
      <c r="I37" s="11">
        <f t="shared" si="0"/>
        <v>0</v>
      </c>
      <c r="K37" s="11">
        <v>3528000</v>
      </c>
      <c r="M37" s="11">
        <v>3373155488839</v>
      </c>
      <c r="O37" s="11">
        <v>-3490820833500</v>
      </c>
      <c r="Q37" s="11">
        <v>-117665344661</v>
      </c>
    </row>
    <row r="38" spans="1:17" ht="19.5" customHeight="1" x14ac:dyDescent="0.45">
      <c r="A38" s="17" t="s">
        <v>148</v>
      </c>
      <c r="C38" s="11">
        <v>3200000</v>
      </c>
      <c r="E38" s="11">
        <v>2572427681460</v>
      </c>
      <c r="G38" s="11">
        <v>-2626919635340</v>
      </c>
      <c r="I38" s="11">
        <f t="shared" si="0"/>
        <v>-54491953880</v>
      </c>
      <c r="K38" s="11">
        <v>3200000</v>
      </c>
      <c r="M38" s="11">
        <v>2572427681460</v>
      </c>
      <c r="O38" s="11">
        <v>-2728115780000</v>
      </c>
      <c r="Q38" s="11">
        <v>-155688098540</v>
      </c>
    </row>
    <row r="39" spans="1:17" ht="19.5" customHeight="1" x14ac:dyDescent="0.45">
      <c r="A39" s="17" t="s">
        <v>157</v>
      </c>
      <c r="C39" s="11">
        <v>4744704</v>
      </c>
      <c r="E39" s="11">
        <v>3750071712341</v>
      </c>
      <c r="G39" s="11">
        <v>-3750071712341</v>
      </c>
      <c r="I39" s="11">
        <f t="shared" si="0"/>
        <v>0</v>
      </c>
      <c r="K39" s="11">
        <v>4744704</v>
      </c>
      <c r="M39" s="11">
        <v>3750071712341</v>
      </c>
      <c r="O39" s="11">
        <v>-4039530965403</v>
      </c>
      <c r="Q39" s="11">
        <v>-289459253062</v>
      </c>
    </row>
    <row r="40" spans="1:17" ht="19.5" customHeight="1" x14ac:dyDescent="0.45">
      <c r="A40" s="17" t="s">
        <v>186</v>
      </c>
      <c r="C40" s="11">
        <v>6385595</v>
      </c>
      <c r="E40" s="11">
        <v>5121519548677</v>
      </c>
      <c r="G40" s="11">
        <v>-5121519548677</v>
      </c>
      <c r="I40" s="11">
        <f t="shared" si="0"/>
        <v>0</v>
      </c>
      <c r="K40" s="11">
        <v>6385595</v>
      </c>
      <c r="M40" s="11">
        <v>5121519548677</v>
      </c>
      <c r="O40" s="11">
        <v>-5659999840150</v>
      </c>
      <c r="Q40" s="11">
        <v>-538480291473</v>
      </c>
    </row>
    <row r="41" spans="1:17" ht="19.5" customHeight="1" x14ac:dyDescent="0.45">
      <c r="A41" s="95" t="s">
        <v>144</v>
      </c>
      <c r="E41" s="36">
        <f>SUM(E9:E40)</f>
        <v>69234543286081</v>
      </c>
      <c r="G41" s="36">
        <f>SUM(G9:G40)</f>
        <v>-68757521978872</v>
      </c>
      <c r="I41" s="36">
        <f>SUM(I9:I40)</f>
        <v>477021307209</v>
      </c>
      <c r="M41" s="36">
        <f>SUM(M9:M40)</f>
        <v>69234543286081</v>
      </c>
      <c r="O41" s="36">
        <f>SUM(O9:O40)</f>
        <v>-67855353165960</v>
      </c>
      <c r="Q41" s="36">
        <f>SUM(Q9:Q40)</f>
        <v>1379190120121</v>
      </c>
    </row>
    <row r="43" spans="1:17" ht="19.5" customHeight="1" x14ac:dyDescent="0.45">
      <c r="F43" s="11">
        <f>E41-G41</f>
        <v>137992065264953</v>
      </c>
      <c r="I43" s="18"/>
    </row>
    <row r="45" spans="1:17" ht="19.5" customHeight="1" x14ac:dyDescent="0.45">
      <c r="E45" s="18"/>
    </row>
  </sheetData>
  <sortState ref="A9:Q40">
    <sortCondition descending="1" ref="Q9:Q40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rightToLeft="1" view="pageBreakPreview" topLeftCell="I1" zoomScale="115" zoomScaleNormal="100" zoomScaleSheetLayoutView="115" workbookViewId="0">
      <selection activeCell="K22" sqref="K22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9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7109375" style="6" bestFit="1" customWidth="1"/>
    <col min="22" max="22" width="0.85546875" style="6" customWidth="1"/>
    <col min="23" max="23" width="19" style="6" bestFit="1" customWidth="1"/>
    <col min="24" max="24" width="9" style="6" customWidth="1"/>
    <col min="25" max="25" width="14.7109375" style="90" bestFit="1" customWidth="1"/>
    <col min="26" max="26" width="9" style="5" customWidth="1"/>
    <col min="27" max="27" width="20" style="5" bestFit="1" customWidth="1"/>
    <col min="28" max="43" width="9" style="5" customWidth="1"/>
    <col min="44" max="16384" width="9.140625" style="5"/>
  </cols>
  <sheetData>
    <row r="1" spans="1:2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7" ht="21" x14ac:dyDescent="0.45">
      <c r="A3" s="198" t="s">
        <v>198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7" ht="21" x14ac:dyDescent="0.45">
      <c r="A4" s="40" t="s">
        <v>134</v>
      </c>
      <c r="B4" s="47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87"/>
    </row>
    <row r="5" spans="1:27" ht="21" x14ac:dyDescent="0.45">
      <c r="A5" s="40" t="s">
        <v>135</v>
      </c>
      <c r="B5" s="47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7"/>
    </row>
    <row r="6" spans="1:27" ht="21" x14ac:dyDescent="0.45">
      <c r="B6" s="47"/>
      <c r="C6" s="199" t="s">
        <v>193</v>
      </c>
      <c r="D6" s="199"/>
      <c r="E6" s="199"/>
      <c r="F6" s="199"/>
      <c r="G6" s="199"/>
      <c r="I6" s="199" t="s">
        <v>2</v>
      </c>
      <c r="J6" s="199"/>
      <c r="K6" s="199"/>
      <c r="L6" s="199"/>
      <c r="M6" s="199"/>
      <c r="N6" s="199"/>
      <c r="O6" s="199"/>
      <c r="Q6" s="199" t="s">
        <v>199</v>
      </c>
      <c r="R6" s="199"/>
      <c r="S6" s="199"/>
      <c r="T6" s="199"/>
      <c r="U6" s="199"/>
      <c r="V6" s="199"/>
      <c r="W6" s="199"/>
      <c r="X6" s="199"/>
      <c r="Y6" s="199"/>
    </row>
    <row r="7" spans="1:27" ht="21" customHeight="1" x14ac:dyDescent="0.45">
      <c r="A7" s="205" t="s">
        <v>5</v>
      </c>
      <c r="B7" s="47"/>
      <c r="C7" s="196" t="s">
        <v>6</v>
      </c>
      <c r="D7" s="22"/>
      <c r="E7" s="196" t="s">
        <v>7</v>
      </c>
      <c r="F7" s="22"/>
      <c r="G7" s="196" t="s">
        <v>8</v>
      </c>
      <c r="I7" s="200" t="s">
        <v>3</v>
      </c>
      <c r="J7" s="200"/>
      <c r="K7" s="200"/>
      <c r="L7" s="22"/>
      <c r="M7" s="200" t="s">
        <v>4</v>
      </c>
      <c r="N7" s="200"/>
      <c r="O7" s="200"/>
      <c r="Q7" s="196" t="s">
        <v>6</v>
      </c>
      <c r="R7" s="22"/>
      <c r="S7" s="201" t="s">
        <v>10</v>
      </c>
      <c r="T7" s="22"/>
      <c r="U7" s="196" t="s">
        <v>7</v>
      </c>
      <c r="V7" s="22"/>
      <c r="W7" s="196" t="s">
        <v>8</v>
      </c>
      <c r="X7" s="22"/>
      <c r="Y7" s="203" t="s">
        <v>120</v>
      </c>
    </row>
    <row r="8" spans="1:27" ht="21" x14ac:dyDescent="0.45">
      <c r="A8" s="199"/>
      <c r="B8" s="47"/>
      <c r="C8" s="197"/>
      <c r="E8" s="197"/>
      <c r="G8" s="197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97"/>
      <c r="S8" s="202"/>
      <c r="U8" s="197"/>
      <c r="W8" s="197"/>
      <c r="Y8" s="204"/>
    </row>
    <row r="9" spans="1:27" ht="21.75" customHeight="1" x14ac:dyDescent="0.45">
      <c r="A9" s="20"/>
      <c r="B9" s="47"/>
      <c r="C9" s="51"/>
      <c r="E9" s="49" t="s">
        <v>121</v>
      </c>
      <c r="G9" s="49" t="s">
        <v>121</v>
      </c>
      <c r="I9" s="51"/>
      <c r="J9" s="23"/>
      <c r="K9" s="49" t="s">
        <v>121</v>
      </c>
      <c r="M9" s="51"/>
      <c r="N9" s="23"/>
      <c r="O9" s="49" t="s">
        <v>121</v>
      </c>
      <c r="Q9" s="51"/>
      <c r="S9" s="49" t="s">
        <v>121</v>
      </c>
      <c r="U9" s="49" t="s">
        <v>121</v>
      </c>
      <c r="W9" s="49" t="s">
        <v>121</v>
      </c>
      <c r="Y9" s="88"/>
    </row>
    <row r="10" spans="1:27" ht="21" x14ac:dyDescent="0.45">
      <c r="A10" s="34" t="s">
        <v>114</v>
      </c>
      <c r="B10" s="47"/>
      <c r="C10" s="2">
        <v>316424776</v>
      </c>
      <c r="D10" s="2"/>
      <c r="E10" s="2">
        <v>1371863223608</v>
      </c>
      <c r="F10" s="2"/>
      <c r="G10" s="2">
        <v>1904909455325.3799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267062568</v>
      </c>
      <c r="R10" s="2"/>
      <c r="S10" s="2">
        <v>6152</v>
      </c>
      <c r="T10" s="2"/>
      <c r="U10" s="2">
        <v>1158078379685</v>
      </c>
      <c r="V10" s="2"/>
      <c r="W10" s="2">
        <v>1630268768597.26</v>
      </c>
      <c r="Y10" s="118">
        <v>7.9030523514469868E-3</v>
      </c>
      <c r="AA10" s="96"/>
    </row>
    <row r="11" spans="1:27" ht="21" x14ac:dyDescent="0.45">
      <c r="A11" s="35" t="s">
        <v>144</v>
      </c>
      <c r="C11" s="2"/>
      <c r="E11" s="78">
        <f>SUM(E10:E10)</f>
        <v>1371863223608</v>
      </c>
      <c r="G11" s="78">
        <f>SUM(G10:G10)</f>
        <v>1904909455325.3799</v>
      </c>
      <c r="I11" s="2"/>
      <c r="K11" s="78">
        <f>SUM(K10:K10)</f>
        <v>0</v>
      </c>
      <c r="M11" s="2"/>
      <c r="O11" s="78">
        <f>SUM(O10:O10)</f>
        <v>0</v>
      </c>
      <c r="Q11" s="2"/>
      <c r="S11" s="2"/>
      <c r="U11" s="78">
        <f>SUM(U10:U10)</f>
        <v>1158078379685</v>
      </c>
      <c r="W11" s="78">
        <f>SUM(W10:W10)</f>
        <v>1630268768597.26</v>
      </c>
      <c r="Y11" s="89">
        <v>7.9030523514469868E-3</v>
      </c>
    </row>
    <row r="13" spans="1:27" x14ac:dyDescent="0.45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</row>
  </sheetData>
  <mergeCells count="17"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7:A8"/>
    <mergeCell ref="C6:G6"/>
    <mergeCell ref="I6:O6"/>
  </mergeCells>
  <pageMargins left="0.39" right="0.39" top="0.39" bottom="0.39" header="0" footer="0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rightToLeft="1" view="pageBreakPreview" zoomScale="91" zoomScaleNormal="100" zoomScaleSheetLayoutView="91" workbookViewId="0">
      <selection activeCell="C28" sqref="C28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6.28515625" style="11" bestFit="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3" customWidth="1"/>
    <col min="26" max="26" width="2.5703125" style="18" customWidth="1"/>
    <col min="27" max="16384" width="9.140625" style="18"/>
  </cols>
  <sheetData>
    <row r="1" spans="1:25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5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5" ht="21" x14ac:dyDescent="0.45">
      <c r="A3" s="198" t="s">
        <v>192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5" spans="1:25" ht="21" x14ac:dyDescent="0.45">
      <c r="A5" s="207" t="s">
        <v>137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</row>
    <row r="6" spans="1:25" ht="21" x14ac:dyDescent="0.45">
      <c r="A6" s="117"/>
      <c r="B6" s="4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87"/>
    </row>
    <row r="7" spans="1:25" ht="21" x14ac:dyDescent="0.45">
      <c r="C7" s="199" t="str">
        <f>سهام!C6</f>
        <v>1405/01/31</v>
      </c>
      <c r="D7" s="199"/>
      <c r="E7" s="199"/>
      <c r="F7" s="199"/>
      <c r="G7" s="199"/>
      <c r="I7" s="199" t="s">
        <v>2</v>
      </c>
      <c r="J7" s="199"/>
      <c r="K7" s="199"/>
      <c r="L7" s="199"/>
      <c r="M7" s="199"/>
      <c r="N7" s="199"/>
      <c r="O7" s="199"/>
      <c r="Q7" s="199" t="str">
        <f>سهام!Q6</f>
        <v>1405/02/31</v>
      </c>
      <c r="R7" s="199"/>
      <c r="S7" s="199"/>
      <c r="T7" s="199"/>
      <c r="U7" s="199"/>
      <c r="V7" s="199"/>
      <c r="W7" s="199"/>
      <c r="X7" s="199"/>
      <c r="Y7" s="199"/>
    </row>
    <row r="8" spans="1:25" ht="21" x14ac:dyDescent="0.45">
      <c r="A8" s="205" t="s">
        <v>14</v>
      </c>
      <c r="C8" s="206" t="s">
        <v>15</v>
      </c>
      <c r="D8" s="69"/>
      <c r="E8" s="206" t="s">
        <v>7</v>
      </c>
      <c r="F8" s="69"/>
      <c r="G8" s="206" t="s">
        <v>8</v>
      </c>
      <c r="I8" s="208" t="s">
        <v>3</v>
      </c>
      <c r="J8" s="208"/>
      <c r="K8" s="208"/>
      <c r="L8" s="69"/>
      <c r="M8" s="208" t="s">
        <v>4</v>
      </c>
      <c r="N8" s="208"/>
      <c r="O8" s="208"/>
      <c r="Q8" s="206" t="s">
        <v>6</v>
      </c>
      <c r="R8" s="69"/>
      <c r="S8" s="209" t="s">
        <v>16</v>
      </c>
      <c r="T8" s="69"/>
      <c r="U8" s="206" t="s">
        <v>7</v>
      </c>
      <c r="V8" s="69"/>
      <c r="W8" s="206" t="s">
        <v>8</v>
      </c>
      <c r="X8" s="69"/>
      <c r="Y8" s="203" t="s">
        <v>120</v>
      </c>
    </row>
    <row r="9" spans="1:25" ht="21" x14ac:dyDescent="0.45">
      <c r="A9" s="199"/>
      <c r="C9" s="199"/>
      <c r="E9" s="199"/>
      <c r="G9" s="199"/>
      <c r="I9" s="114" t="s">
        <v>6</v>
      </c>
      <c r="J9" s="69"/>
      <c r="K9" s="114" t="s">
        <v>7</v>
      </c>
      <c r="M9" s="114" t="s">
        <v>6</v>
      </c>
      <c r="N9" s="69"/>
      <c r="O9" s="114" t="s">
        <v>142</v>
      </c>
      <c r="Q9" s="199"/>
      <c r="S9" s="210"/>
      <c r="U9" s="199"/>
      <c r="W9" s="199"/>
      <c r="Y9" s="204"/>
    </row>
    <row r="10" spans="1:25" ht="21" x14ac:dyDescent="0.45">
      <c r="A10" s="113"/>
      <c r="C10" s="113"/>
      <c r="E10" s="49" t="s">
        <v>121</v>
      </c>
      <c r="G10" s="49" t="s">
        <v>121</v>
      </c>
      <c r="I10" s="113"/>
      <c r="J10" s="14"/>
      <c r="K10" s="49" t="s">
        <v>121</v>
      </c>
      <c r="M10" s="113"/>
      <c r="N10" s="14"/>
      <c r="O10" s="49" t="s">
        <v>121</v>
      </c>
      <c r="Q10" s="113"/>
      <c r="S10" s="49" t="s">
        <v>121</v>
      </c>
      <c r="U10" s="49" t="s">
        <v>121</v>
      </c>
      <c r="W10" s="49" t="s">
        <v>121</v>
      </c>
      <c r="Y10" s="88"/>
    </row>
    <row r="11" spans="1:25" s="121" customFormat="1" x14ac:dyDescent="0.45">
      <c r="A11" s="11" t="s">
        <v>107</v>
      </c>
      <c r="B11" s="18"/>
      <c r="C11" s="122">
        <v>6050000</v>
      </c>
      <c r="D11" s="122"/>
      <c r="E11" s="122">
        <v>99940496613</v>
      </c>
      <c r="F11" s="119"/>
      <c r="G11" s="122">
        <v>147159752300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6050000</v>
      </c>
      <c r="R11" s="33"/>
      <c r="S11" s="49">
        <v>23300</v>
      </c>
      <c r="T11" s="33"/>
      <c r="U11" s="49">
        <v>99940496613</v>
      </c>
      <c r="V11" s="33"/>
      <c r="W11" s="49">
        <v>140640780500</v>
      </c>
      <c r="X11" s="33"/>
      <c r="Y11" s="120">
        <v>6.8178417721651539E-4</v>
      </c>
    </row>
    <row r="12" spans="1:25" x14ac:dyDescent="0.45">
      <c r="A12" s="11" t="s">
        <v>103</v>
      </c>
      <c r="C12" s="119">
        <v>4710000</v>
      </c>
      <c r="D12" s="119"/>
      <c r="E12" s="119">
        <v>96184113372</v>
      </c>
      <c r="F12" s="119"/>
      <c r="G12" s="119">
        <v>99340390380</v>
      </c>
      <c r="I12" s="49">
        <v>0</v>
      </c>
      <c r="J12" s="49"/>
      <c r="K12" s="49">
        <v>0</v>
      </c>
      <c r="M12" s="11">
        <v>0</v>
      </c>
      <c r="N12" s="33"/>
      <c r="O12" s="11">
        <v>0</v>
      </c>
      <c r="Q12" s="49">
        <v>4710000</v>
      </c>
      <c r="R12" s="33"/>
      <c r="S12" s="49">
        <v>21214</v>
      </c>
      <c r="T12" s="33"/>
      <c r="U12" s="49">
        <v>96184113372</v>
      </c>
      <c r="V12" s="33"/>
      <c r="W12" s="49">
        <v>99688128737</v>
      </c>
      <c r="X12" s="33"/>
      <c r="Y12" s="120">
        <v>4.8325804640432588E-4</v>
      </c>
    </row>
    <row r="13" spans="1:25" x14ac:dyDescent="0.45">
      <c r="A13" s="11" t="s">
        <v>17</v>
      </c>
      <c r="C13" s="122">
        <v>1335006</v>
      </c>
      <c r="D13" s="122"/>
      <c r="E13" s="122">
        <v>608872802761</v>
      </c>
      <c r="F13" s="119"/>
      <c r="G13" s="122">
        <v>737890927419.31396</v>
      </c>
      <c r="I13" s="49">
        <v>0</v>
      </c>
      <c r="J13" s="49"/>
      <c r="K13" s="49">
        <v>0</v>
      </c>
      <c r="M13" s="11">
        <v>0</v>
      </c>
      <c r="O13" s="11">
        <v>0</v>
      </c>
      <c r="Q13" s="49">
        <v>1335006</v>
      </c>
      <c r="R13" s="33"/>
      <c r="S13" s="49">
        <v>550000</v>
      </c>
      <c r="T13" s="33"/>
      <c r="U13" s="49">
        <v>608872802761</v>
      </c>
      <c r="V13" s="33"/>
      <c r="W13" s="49">
        <v>732564517410</v>
      </c>
      <c r="X13" s="33"/>
      <c r="Y13" s="120">
        <v>3.5512523109212306E-3</v>
      </c>
    </row>
    <row r="14" spans="1:25" x14ac:dyDescent="0.45">
      <c r="A14" s="11" t="s">
        <v>18</v>
      </c>
      <c r="C14" s="119">
        <v>29774601</v>
      </c>
      <c r="D14" s="119"/>
      <c r="E14" s="119">
        <v>889382236750</v>
      </c>
      <c r="F14" s="119"/>
      <c r="G14" s="119">
        <v>2026436441436.9099</v>
      </c>
      <c r="I14" s="49">
        <v>8200140</v>
      </c>
      <c r="J14" s="49"/>
      <c r="K14" s="49">
        <v>656469491659</v>
      </c>
      <c r="M14" s="11">
        <v>0</v>
      </c>
      <c r="N14" s="33"/>
      <c r="O14" s="11">
        <v>0</v>
      </c>
      <c r="Q14" s="49">
        <v>37974741</v>
      </c>
      <c r="R14" s="33"/>
      <c r="S14" s="49">
        <v>77199</v>
      </c>
      <c r="T14" s="33"/>
      <c r="U14" s="49">
        <v>1545851728409</v>
      </c>
      <c r="V14" s="33"/>
      <c r="W14" s="49">
        <v>2928094096022.4502</v>
      </c>
      <c r="X14" s="33"/>
      <c r="Y14" s="120">
        <v>1.4194518950847281E-2</v>
      </c>
    </row>
    <row r="15" spans="1:25" x14ac:dyDescent="0.45">
      <c r="A15" s="11" t="s">
        <v>172</v>
      </c>
      <c r="C15" s="122">
        <v>4433240</v>
      </c>
      <c r="D15" s="122"/>
      <c r="E15" s="122">
        <v>601821995826</v>
      </c>
      <c r="F15" s="119"/>
      <c r="G15" s="122">
        <v>607072275275.31201</v>
      </c>
      <c r="I15" s="49">
        <v>0</v>
      </c>
      <c r="J15" s="49"/>
      <c r="K15" s="49">
        <v>0</v>
      </c>
      <c r="M15" s="11">
        <v>0</v>
      </c>
      <c r="O15" s="11">
        <v>0</v>
      </c>
      <c r="Q15" s="49">
        <v>4433240</v>
      </c>
      <c r="R15" s="33"/>
      <c r="S15" s="49">
        <v>154600</v>
      </c>
      <c r="T15" s="33"/>
      <c r="U15" s="49">
        <v>601821995826</v>
      </c>
      <c r="V15" s="33"/>
      <c r="W15" s="49">
        <v>684556449315.19995</v>
      </c>
      <c r="X15" s="33"/>
      <c r="Y15" s="120">
        <v>3.3185236451003827E-3</v>
      </c>
    </row>
    <row r="16" spans="1:25" x14ac:dyDescent="0.45">
      <c r="A16" s="11" t="s">
        <v>162</v>
      </c>
      <c r="C16" s="122">
        <v>5267000</v>
      </c>
      <c r="D16" s="122"/>
      <c r="E16" s="122">
        <v>330343677365</v>
      </c>
      <c r="F16" s="122"/>
      <c r="G16" s="122">
        <v>513815837211.59998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5267000</v>
      </c>
      <c r="R16" s="33"/>
      <c r="S16" s="49">
        <v>111730</v>
      </c>
      <c r="T16" s="33"/>
      <c r="U16" s="49">
        <v>330343677365</v>
      </c>
      <c r="V16" s="33"/>
      <c r="W16" s="49">
        <v>587775731708</v>
      </c>
      <c r="X16" s="33"/>
      <c r="Y16" s="120">
        <v>2.8493598528513148E-3</v>
      </c>
    </row>
    <row r="17" spans="1:25" x14ac:dyDescent="0.45">
      <c r="A17" s="11" t="s">
        <v>165</v>
      </c>
      <c r="C17" s="119">
        <v>15774000</v>
      </c>
      <c r="D17" s="119"/>
      <c r="E17" s="119">
        <v>199918474370</v>
      </c>
      <c r="F17" s="119"/>
      <c r="G17" s="119">
        <v>379697215920</v>
      </c>
      <c r="I17" s="49">
        <v>28527000</v>
      </c>
      <c r="J17" s="49"/>
      <c r="K17" s="49">
        <v>700296473772</v>
      </c>
      <c r="M17" s="11">
        <v>0</v>
      </c>
      <c r="N17" s="33"/>
      <c r="O17" s="11">
        <v>0</v>
      </c>
      <c r="Q17" s="49">
        <v>44301000</v>
      </c>
      <c r="R17" s="33"/>
      <c r="S17" s="49">
        <v>26881</v>
      </c>
      <c r="T17" s="33"/>
      <c r="U17" s="49">
        <v>900214948142</v>
      </c>
      <c r="V17" s="33"/>
      <c r="W17" s="49">
        <v>1189426154782.8</v>
      </c>
      <c r="X17" s="33"/>
      <c r="Y17" s="120">
        <v>5.7659800337811337E-3</v>
      </c>
    </row>
    <row r="18" spans="1:25" x14ac:dyDescent="0.45">
      <c r="A18" s="11" t="s">
        <v>194</v>
      </c>
      <c r="C18" s="122">
        <v>30500000</v>
      </c>
      <c r="D18" s="122"/>
      <c r="E18" s="122">
        <v>500682059203</v>
      </c>
      <c r="F18" s="122"/>
      <c r="G18" s="122">
        <v>479615769600</v>
      </c>
      <c r="I18" s="49">
        <v>27884127</v>
      </c>
      <c r="J18" s="49"/>
      <c r="K18" s="49">
        <v>462157933565</v>
      </c>
      <c r="M18" s="11">
        <v>0</v>
      </c>
      <c r="O18" s="11">
        <v>0</v>
      </c>
      <c r="Q18" s="49">
        <v>58384127</v>
      </c>
      <c r="R18" s="33"/>
      <c r="S18" s="49">
        <v>17479</v>
      </c>
      <c r="T18" s="33"/>
      <c r="U18" s="49">
        <v>962839992768</v>
      </c>
      <c r="V18" s="33"/>
      <c r="W18" s="49">
        <v>1019271560446</v>
      </c>
      <c r="X18" s="33"/>
      <c r="Y18" s="120">
        <v>4.9411217694349321E-3</v>
      </c>
    </row>
    <row r="19" spans="1:25" x14ac:dyDescent="0.45">
      <c r="A19" s="11" t="s">
        <v>171</v>
      </c>
      <c r="C19" s="122">
        <v>990000</v>
      </c>
      <c r="D19" s="122"/>
      <c r="E19" s="122">
        <v>9922225500</v>
      </c>
      <c r="F19" s="119"/>
      <c r="G19" s="122">
        <v>9285583923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990000</v>
      </c>
      <c r="R19" s="33"/>
      <c r="S19" s="49">
        <v>9397</v>
      </c>
      <c r="T19" s="33"/>
      <c r="U19" s="49">
        <v>9922225500</v>
      </c>
      <c r="V19" s="33"/>
      <c r="W19" s="49">
        <v>9281633031</v>
      </c>
      <c r="X19" s="33"/>
      <c r="Y19" s="120">
        <v>4.4994563573727938E-5</v>
      </c>
    </row>
    <row r="20" spans="1:25" x14ac:dyDescent="0.45">
      <c r="A20" s="11" t="s">
        <v>183</v>
      </c>
      <c r="C20" s="119">
        <v>967000</v>
      </c>
      <c r="D20" s="119"/>
      <c r="E20" s="119">
        <v>249912269811</v>
      </c>
      <c r="F20" s="119"/>
      <c r="G20" s="119">
        <v>250793495205</v>
      </c>
      <c r="I20" s="49">
        <v>0</v>
      </c>
      <c r="J20" s="49"/>
      <c r="K20" s="49">
        <v>0</v>
      </c>
      <c r="M20" s="11">
        <v>0</v>
      </c>
      <c r="N20" s="33"/>
      <c r="O20" s="11">
        <v>0</v>
      </c>
      <c r="Q20" s="49">
        <v>967000</v>
      </c>
      <c r="R20" s="33"/>
      <c r="S20" s="49">
        <v>247830</v>
      </c>
      <c r="T20" s="33"/>
      <c r="U20" s="49">
        <v>249912269811</v>
      </c>
      <c r="V20" s="33"/>
      <c r="W20" s="49">
        <v>239100411297</v>
      </c>
      <c r="X20" s="33"/>
      <c r="Y20" s="120">
        <v>1.1590868353312045E-3</v>
      </c>
    </row>
    <row r="21" spans="1:25" x14ac:dyDescent="0.45">
      <c r="A21" s="11" t="s">
        <v>108</v>
      </c>
      <c r="B21" s="121"/>
      <c r="C21" s="122">
        <v>3541990</v>
      </c>
      <c r="D21" s="122"/>
      <c r="E21" s="122">
        <v>49999991786</v>
      </c>
      <c r="F21" s="122"/>
      <c r="G21" s="122">
        <v>64100385849.796997</v>
      </c>
      <c r="H21" s="14"/>
      <c r="I21" s="49">
        <v>0</v>
      </c>
      <c r="J21" s="49"/>
      <c r="K21" s="49">
        <v>0</v>
      </c>
      <c r="L21" s="14"/>
      <c r="M21" s="49">
        <v>0</v>
      </c>
      <c r="N21" s="49"/>
      <c r="O21" s="14">
        <v>0</v>
      </c>
      <c r="P21" s="14"/>
      <c r="Q21" s="49">
        <v>3541990</v>
      </c>
      <c r="R21" s="49"/>
      <c r="S21" s="49">
        <v>18000</v>
      </c>
      <c r="T21" s="49"/>
      <c r="U21" s="49">
        <v>49999991786</v>
      </c>
      <c r="V21" s="49"/>
      <c r="W21" s="49">
        <v>63609181614</v>
      </c>
      <c r="X21" s="49"/>
      <c r="Y21" s="120">
        <v>3.0835816891756294E-4</v>
      </c>
    </row>
    <row r="22" spans="1:25" ht="21" x14ac:dyDescent="0.45">
      <c r="A22" s="116" t="s">
        <v>144</v>
      </c>
      <c r="C22" s="14"/>
      <c r="D22" s="14"/>
      <c r="E22" s="79">
        <f>SUM(E11:E21)</f>
        <v>3636980343357</v>
      </c>
      <c r="G22" s="79">
        <f>SUM(G11:G21)</f>
        <v>5315208074520.9326</v>
      </c>
      <c r="I22" s="14"/>
      <c r="K22" s="79">
        <f>SUM(K11:K21)</f>
        <v>1818923898996</v>
      </c>
      <c r="M22" s="14"/>
      <c r="O22" s="79">
        <f>SUM(O11:O21)</f>
        <v>0</v>
      </c>
      <c r="Q22" s="49"/>
      <c r="R22" s="33"/>
      <c r="S22" s="49"/>
      <c r="T22" s="33"/>
      <c r="U22" s="79">
        <f>SUM(U11:U21)</f>
        <v>5455904242353</v>
      </c>
      <c r="V22" s="33"/>
      <c r="W22" s="79">
        <f>SUM(W11:W21)</f>
        <v>7694008644863.4502</v>
      </c>
      <c r="X22" s="33"/>
      <c r="Y22" s="150">
        <v>3.7298238354379613E-2</v>
      </c>
    </row>
    <row r="26" spans="1:25" x14ac:dyDescent="0.45">
      <c r="C26" s="18"/>
    </row>
    <row r="27" spans="1:25" x14ac:dyDescent="0.45">
      <c r="C27" s="18"/>
    </row>
    <row r="28" spans="1:25" x14ac:dyDescent="0.45">
      <c r="C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C32" s="18"/>
      <c r="G32" s="18"/>
    </row>
    <row r="33" spans="7:7" x14ac:dyDescent="0.45">
      <c r="G33" s="18"/>
    </row>
    <row r="34" spans="7:7" x14ac:dyDescent="0.45">
      <c r="G34" s="18"/>
    </row>
  </sheetData>
  <sortState ref="A11:Y21">
    <sortCondition descending="1" ref="W11:W21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7"/>
  <sheetViews>
    <sheetView rightToLeft="1" view="pageBreakPreview" topLeftCell="D1" zoomScale="70" zoomScaleNormal="100" zoomScaleSheetLayoutView="70" workbookViewId="0">
      <selection activeCell="I37" sqref="I37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0" bestFit="1" customWidth="1"/>
    <col min="38" max="38" width="0.28515625" style="5" customWidth="1"/>
    <col min="39" max="39" width="18.85546875" style="5" bestFit="1" customWidth="1"/>
    <col min="40" max="16384" width="9.140625" style="5"/>
  </cols>
  <sheetData>
    <row r="1" spans="1:3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</row>
    <row r="2" spans="1:3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</row>
    <row r="3" spans="1:37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</row>
    <row r="4" spans="1:37" ht="21" x14ac:dyDescent="0.45">
      <c r="A4" s="207" t="s">
        <v>84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</row>
    <row r="5" spans="1:37" ht="21" x14ac:dyDescent="0.45">
      <c r="A5" s="40"/>
      <c r="B5" s="40"/>
      <c r="C5" s="75"/>
      <c r="D5" s="75"/>
      <c r="E5" s="75"/>
      <c r="F5" s="75"/>
      <c r="G5" s="75"/>
      <c r="H5" s="75"/>
      <c r="I5" s="75"/>
      <c r="J5" s="40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87"/>
    </row>
    <row r="6" spans="1:37" ht="21" x14ac:dyDescent="0.4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199" t="str">
        <f>سهام!C6</f>
        <v>1405/01/31</v>
      </c>
      <c r="P6" s="199"/>
      <c r="Q6" s="199"/>
      <c r="R6" s="199"/>
      <c r="S6" s="199"/>
      <c r="U6" s="199" t="s">
        <v>2</v>
      </c>
      <c r="V6" s="199"/>
      <c r="W6" s="199"/>
      <c r="X6" s="199"/>
      <c r="Y6" s="199"/>
      <c r="Z6" s="199"/>
      <c r="AA6" s="199"/>
      <c r="AC6" s="199" t="str">
        <f>سهام!Q6</f>
        <v>1405/02/31</v>
      </c>
      <c r="AD6" s="199"/>
      <c r="AE6" s="199"/>
      <c r="AF6" s="199"/>
      <c r="AG6" s="199"/>
      <c r="AH6" s="199"/>
      <c r="AI6" s="199"/>
      <c r="AJ6" s="199"/>
      <c r="AK6" s="199"/>
    </row>
    <row r="7" spans="1:37" ht="21" customHeight="1" x14ac:dyDescent="0.45">
      <c r="A7" s="211" t="s">
        <v>19</v>
      </c>
      <c r="B7" s="211"/>
      <c r="C7" s="209" t="s">
        <v>20</v>
      </c>
      <c r="D7" s="22"/>
      <c r="E7" s="209" t="s">
        <v>21</v>
      </c>
      <c r="F7" s="22"/>
      <c r="G7" s="206" t="s">
        <v>22</v>
      </c>
      <c r="H7" s="22"/>
      <c r="I7" s="206" t="s">
        <v>23</v>
      </c>
      <c r="J7" s="12"/>
      <c r="K7" s="206" t="s">
        <v>24</v>
      </c>
      <c r="L7" s="22"/>
      <c r="M7" s="206" t="s">
        <v>12</v>
      </c>
      <c r="N7" s="22"/>
      <c r="O7" s="206" t="s">
        <v>6</v>
      </c>
      <c r="P7" s="22"/>
      <c r="Q7" s="206" t="s">
        <v>7</v>
      </c>
      <c r="R7" s="22"/>
      <c r="S7" s="206" t="s">
        <v>8</v>
      </c>
      <c r="U7" s="208" t="s">
        <v>3</v>
      </c>
      <c r="V7" s="208"/>
      <c r="W7" s="208"/>
      <c r="X7" s="22"/>
      <c r="Y7" s="208" t="s">
        <v>4</v>
      </c>
      <c r="Z7" s="208"/>
      <c r="AA7" s="208"/>
      <c r="AC7" s="206" t="s">
        <v>6</v>
      </c>
      <c r="AD7" s="22"/>
      <c r="AE7" s="206" t="s">
        <v>10</v>
      </c>
      <c r="AF7" s="22"/>
      <c r="AG7" s="206" t="s">
        <v>7</v>
      </c>
      <c r="AH7" s="22"/>
      <c r="AI7" s="209" t="s">
        <v>8</v>
      </c>
      <c r="AJ7" s="22"/>
      <c r="AK7" s="203" t="s">
        <v>120</v>
      </c>
    </row>
    <row r="8" spans="1:37" ht="21" x14ac:dyDescent="0.45">
      <c r="A8" s="211"/>
      <c r="B8" s="211"/>
      <c r="C8" s="210"/>
      <c r="E8" s="210"/>
      <c r="G8" s="199"/>
      <c r="I8" s="199"/>
      <c r="K8" s="199"/>
      <c r="M8" s="199"/>
      <c r="O8" s="199"/>
      <c r="Q8" s="199"/>
      <c r="S8" s="199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99"/>
      <c r="AE8" s="199"/>
      <c r="AG8" s="199"/>
      <c r="AI8" s="210"/>
      <c r="AK8" s="204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121</v>
      </c>
      <c r="S9" s="55" t="s">
        <v>121</v>
      </c>
      <c r="U9" s="56"/>
      <c r="V9" s="23"/>
      <c r="W9" s="55" t="s">
        <v>121</v>
      </c>
      <c r="Y9" s="20"/>
      <c r="Z9" s="23"/>
      <c r="AA9" s="55" t="s">
        <v>121</v>
      </c>
      <c r="AC9" s="20"/>
      <c r="AE9" s="55" t="s">
        <v>121</v>
      </c>
      <c r="AG9" s="55" t="s">
        <v>121</v>
      </c>
      <c r="AI9" s="55" t="s">
        <v>121</v>
      </c>
      <c r="AK9" s="88"/>
    </row>
    <row r="10" spans="1:37" x14ac:dyDescent="0.45">
      <c r="A10" s="17" t="s">
        <v>175</v>
      </c>
      <c r="C10" s="7" t="s">
        <v>25</v>
      </c>
      <c r="E10" s="7" t="s">
        <v>25</v>
      </c>
      <c r="G10" s="7" t="s">
        <v>179</v>
      </c>
      <c r="I10" s="7" t="s">
        <v>180</v>
      </c>
      <c r="K10" s="9">
        <v>0</v>
      </c>
      <c r="L10" s="57"/>
      <c r="M10" s="9">
        <v>0</v>
      </c>
      <c r="O10" s="9">
        <v>4197560</v>
      </c>
      <c r="P10" s="57"/>
      <c r="Q10" s="9">
        <v>9999973114800</v>
      </c>
      <c r="R10" s="57"/>
      <c r="S10" s="9">
        <v>9553263612403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4197560</v>
      </c>
      <c r="AD10" s="57"/>
      <c r="AE10" s="9">
        <v>2335833</v>
      </c>
      <c r="AF10" s="57"/>
      <c r="AG10" s="9">
        <v>9999973114800</v>
      </c>
      <c r="AH10" s="57"/>
      <c r="AI10" s="9">
        <v>9797690688083</v>
      </c>
      <c r="AJ10" s="57"/>
      <c r="AK10" s="91">
        <v>4.7496255784762104E-2</v>
      </c>
    </row>
    <row r="11" spans="1:37" x14ac:dyDescent="0.45">
      <c r="A11" s="1" t="s">
        <v>184</v>
      </c>
      <c r="C11" s="7" t="s">
        <v>25</v>
      </c>
      <c r="E11" s="7" t="s">
        <v>25</v>
      </c>
      <c r="G11" s="2" t="s">
        <v>187</v>
      </c>
      <c r="I11" s="7" t="s">
        <v>188</v>
      </c>
      <c r="K11" s="10">
        <v>0</v>
      </c>
      <c r="L11" s="57"/>
      <c r="M11" s="10">
        <v>0</v>
      </c>
      <c r="O11" s="9">
        <v>1926340</v>
      </c>
      <c r="P11" s="57"/>
      <c r="Q11" s="9">
        <v>4999988840600</v>
      </c>
      <c r="R11" s="57"/>
      <c r="S11" s="10">
        <v>5145433390801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1926340</v>
      </c>
      <c r="AD11" s="57"/>
      <c r="AE11" s="9">
        <v>2745779</v>
      </c>
      <c r="AF11" s="57"/>
      <c r="AG11" s="9">
        <v>4999988840600</v>
      </c>
      <c r="AH11" s="57"/>
      <c r="AI11" s="9">
        <v>5285469173518</v>
      </c>
      <c r="AJ11" s="57"/>
      <c r="AK11" s="91">
        <v>2.5622363861029805E-2</v>
      </c>
    </row>
    <row r="12" spans="1:37" x14ac:dyDescent="0.45">
      <c r="A12" s="17" t="s">
        <v>109</v>
      </c>
      <c r="C12" s="7" t="s">
        <v>25</v>
      </c>
      <c r="E12" s="7" t="s">
        <v>25</v>
      </c>
      <c r="G12" s="7" t="s">
        <v>111</v>
      </c>
      <c r="I12" s="7" t="s">
        <v>112</v>
      </c>
      <c r="K12" s="9">
        <v>23</v>
      </c>
      <c r="L12" s="57"/>
      <c r="M12" s="9">
        <v>23</v>
      </c>
      <c r="O12" s="9">
        <v>500000</v>
      </c>
      <c r="P12" s="57"/>
      <c r="Q12" s="9">
        <v>500000000000</v>
      </c>
      <c r="R12" s="57"/>
      <c r="S12" s="9">
        <v>499728125000</v>
      </c>
      <c r="T12" s="57"/>
      <c r="U12" s="9">
        <v>0</v>
      </c>
      <c r="V12" s="57"/>
      <c r="W12" s="9">
        <v>0</v>
      </c>
      <c r="X12" s="57"/>
      <c r="Y12" s="9">
        <v>0</v>
      </c>
      <c r="Z12" s="33"/>
      <c r="AA12" s="33">
        <v>0</v>
      </c>
      <c r="AB12" s="57"/>
      <c r="AC12" s="9">
        <v>500000</v>
      </c>
      <c r="AD12" s="57"/>
      <c r="AE12" s="9">
        <v>1000000</v>
      </c>
      <c r="AF12" s="57"/>
      <c r="AG12" s="9">
        <v>500000000000</v>
      </c>
      <c r="AH12" s="57"/>
      <c r="AI12" s="9">
        <v>499728125000</v>
      </c>
      <c r="AJ12" s="57"/>
      <c r="AK12" s="91">
        <v>2.4225315539618819E-3</v>
      </c>
    </row>
    <row r="13" spans="1:37" x14ac:dyDescent="0.45">
      <c r="A13" s="17" t="s">
        <v>88</v>
      </c>
      <c r="C13" s="7" t="s">
        <v>25</v>
      </c>
      <c r="E13" s="7" t="s">
        <v>25</v>
      </c>
      <c r="G13" s="7" t="s">
        <v>90</v>
      </c>
      <c r="I13" s="7" t="s">
        <v>91</v>
      </c>
      <c r="K13" s="9">
        <v>23</v>
      </c>
      <c r="L13" s="57"/>
      <c r="M13" s="9">
        <v>23</v>
      </c>
      <c r="O13" s="9">
        <v>1499971</v>
      </c>
      <c r="P13" s="57"/>
      <c r="Q13" s="9">
        <v>1500205374093</v>
      </c>
      <c r="R13" s="57"/>
      <c r="S13" s="9">
        <v>1499155390768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1499971</v>
      </c>
      <c r="AD13" s="57"/>
      <c r="AE13" s="9">
        <v>1000000</v>
      </c>
      <c r="AF13" s="57"/>
      <c r="AG13" s="9">
        <v>1500205374093</v>
      </c>
      <c r="AH13" s="57"/>
      <c r="AI13" s="9">
        <v>1499155390768</v>
      </c>
      <c r="AJ13" s="57"/>
      <c r="AK13" s="91">
        <v>7.2674541550518806E-3</v>
      </c>
    </row>
    <row r="14" spans="1:37" x14ac:dyDescent="0.45">
      <c r="A14" s="17" t="s">
        <v>174</v>
      </c>
      <c r="C14" s="7" t="s">
        <v>25</v>
      </c>
      <c r="E14" s="7" t="s">
        <v>25</v>
      </c>
      <c r="G14" s="7" t="s">
        <v>177</v>
      </c>
      <c r="I14" s="7" t="s">
        <v>178</v>
      </c>
      <c r="K14" s="9">
        <v>23</v>
      </c>
      <c r="L14" s="57"/>
      <c r="M14" s="9">
        <v>23</v>
      </c>
      <c r="O14" s="9">
        <v>5000000</v>
      </c>
      <c r="P14" s="57"/>
      <c r="Q14" s="9">
        <v>5000000000000</v>
      </c>
      <c r="R14" s="57"/>
      <c r="S14" s="9">
        <v>4997281250000</v>
      </c>
      <c r="T14" s="57"/>
      <c r="U14" s="9">
        <v>0</v>
      </c>
      <c r="V14" s="57"/>
      <c r="W14" s="9">
        <v>0</v>
      </c>
      <c r="X14" s="57"/>
      <c r="Y14" s="9">
        <v>0</v>
      </c>
      <c r="Z14" s="57"/>
      <c r="AA14" s="9">
        <v>0</v>
      </c>
      <c r="AB14" s="57"/>
      <c r="AC14" s="9">
        <v>5000000</v>
      </c>
      <c r="AD14" s="57"/>
      <c r="AE14" s="9">
        <v>950124</v>
      </c>
      <c r="AF14" s="57"/>
      <c r="AG14" s="9">
        <v>5000000000000</v>
      </c>
      <c r="AH14" s="57"/>
      <c r="AI14" s="9">
        <v>4748036850375</v>
      </c>
      <c r="AJ14" s="57"/>
      <c r="AK14" s="91">
        <v>2.3017053701764791E-2</v>
      </c>
    </row>
    <row r="15" spans="1:37" x14ac:dyDescent="0.45">
      <c r="A15" s="1" t="s">
        <v>173</v>
      </c>
      <c r="C15" s="7" t="s">
        <v>25</v>
      </c>
      <c r="E15" s="7" t="s">
        <v>25</v>
      </c>
      <c r="G15" s="2" t="s">
        <v>177</v>
      </c>
      <c r="I15" s="7" t="s">
        <v>178</v>
      </c>
      <c r="K15" s="10">
        <v>23</v>
      </c>
      <c r="L15" s="57"/>
      <c r="M15" s="10">
        <v>23</v>
      </c>
      <c r="O15" s="9">
        <v>5000000</v>
      </c>
      <c r="P15" s="57"/>
      <c r="Q15" s="9">
        <v>5002343750000</v>
      </c>
      <c r="R15" s="57"/>
      <c r="S15" s="10">
        <v>4997281250000</v>
      </c>
      <c r="T15" s="57"/>
      <c r="U15" s="10">
        <v>0</v>
      </c>
      <c r="V15" s="57"/>
      <c r="W15" s="10">
        <v>0</v>
      </c>
      <c r="X15" s="57"/>
      <c r="Y15" s="9">
        <v>0</v>
      </c>
      <c r="Z15" s="57"/>
      <c r="AA15" s="9">
        <v>0</v>
      </c>
      <c r="AB15" s="57"/>
      <c r="AC15" s="9">
        <v>5000000</v>
      </c>
      <c r="AD15" s="57"/>
      <c r="AE15" s="9">
        <v>1000000</v>
      </c>
      <c r="AF15" s="57"/>
      <c r="AG15" s="9">
        <v>5002343750000</v>
      </c>
      <c r="AH15" s="57"/>
      <c r="AI15" s="9">
        <v>4997281250000</v>
      </c>
      <c r="AJ15" s="57"/>
      <c r="AK15" s="91">
        <v>2.4225315539618819E-2</v>
      </c>
    </row>
    <row r="16" spans="1:37" x14ac:dyDescent="0.45">
      <c r="A16" s="1" t="s">
        <v>185</v>
      </c>
      <c r="C16" s="7" t="s">
        <v>25</v>
      </c>
      <c r="E16" s="7" t="s">
        <v>25</v>
      </c>
      <c r="G16" s="2" t="s">
        <v>100</v>
      </c>
      <c r="I16" s="7" t="s">
        <v>189</v>
      </c>
      <c r="K16" s="10">
        <v>23</v>
      </c>
      <c r="L16" s="57"/>
      <c r="M16" s="10">
        <v>23</v>
      </c>
      <c r="O16" s="9">
        <v>4000000</v>
      </c>
      <c r="P16" s="57"/>
      <c r="Q16" s="9">
        <v>4000000000000</v>
      </c>
      <c r="R16" s="57"/>
      <c r="S16" s="10">
        <v>3997825000000</v>
      </c>
      <c r="T16" s="57"/>
      <c r="U16" s="10">
        <v>0</v>
      </c>
      <c r="V16" s="57"/>
      <c r="W16" s="10">
        <v>0</v>
      </c>
      <c r="X16" s="57"/>
      <c r="Y16" s="9">
        <v>0</v>
      </c>
      <c r="Z16" s="57"/>
      <c r="AA16" s="9">
        <v>0</v>
      </c>
      <c r="AB16" s="57"/>
      <c r="AC16" s="9">
        <v>4000000</v>
      </c>
      <c r="AD16" s="57"/>
      <c r="AE16" s="9">
        <v>1000000</v>
      </c>
      <c r="AF16" s="57"/>
      <c r="AG16" s="9">
        <v>4000000000000</v>
      </c>
      <c r="AH16" s="57"/>
      <c r="AI16" s="9">
        <v>3997825000000</v>
      </c>
      <c r="AJ16" s="57"/>
      <c r="AK16" s="91">
        <v>1.9380252431695055E-2</v>
      </c>
    </row>
    <row r="17" spans="1:37" x14ac:dyDescent="0.45">
      <c r="A17" s="1" t="s">
        <v>115</v>
      </c>
      <c r="C17" s="7" t="s">
        <v>25</v>
      </c>
      <c r="E17" s="7" t="s">
        <v>25</v>
      </c>
      <c r="G17" s="2" t="s">
        <v>116</v>
      </c>
      <c r="I17" s="7" t="s">
        <v>117</v>
      </c>
      <c r="K17" s="10">
        <v>23</v>
      </c>
      <c r="L17" s="57"/>
      <c r="M17" s="10">
        <v>23</v>
      </c>
      <c r="O17" s="9">
        <v>2000000</v>
      </c>
      <c r="P17" s="57"/>
      <c r="Q17" s="9">
        <v>2000000000000</v>
      </c>
      <c r="R17" s="57"/>
      <c r="S17" s="10">
        <v>1998912500000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2000000</v>
      </c>
      <c r="AD17" s="57"/>
      <c r="AE17" s="9">
        <v>1000000</v>
      </c>
      <c r="AF17" s="57"/>
      <c r="AG17" s="9">
        <v>2000000000000</v>
      </c>
      <c r="AH17" s="57"/>
      <c r="AI17" s="9">
        <v>1998912500000</v>
      </c>
      <c r="AJ17" s="57"/>
      <c r="AK17" s="91">
        <v>9.6901262158475276E-3</v>
      </c>
    </row>
    <row r="18" spans="1:37" x14ac:dyDescent="0.45">
      <c r="A18" s="1" t="s">
        <v>85</v>
      </c>
      <c r="C18" s="7" t="s">
        <v>25</v>
      </c>
      <c r="E18" s="7" t="s">
        <v>25</v>
      </c>
      <c r="G18" s="2" t="s">
        <v>86</v>
      </c>
      <c r="I18" s="7" t="s">
        <v>87</v>
      </c>
      <c r="K18" s="10">
        <v>23</v>
      </c>
      <c r="L18" s="57"/>
      <c r="M18" s="10">
        <v>23</v>
      </c>
      <c r="O18" s="9">
        <v>1500000</v>
      </c>
      <c r="P18" s="57"/>
      <c r="Q18" s="9">
        <v>1500000000000</v>
      </c>
      <c r="R18" s="57"/>
      <c r="S18" s="10">
        <v>1450212018206</v>
      </c>
      <c r="T18" s="57"/>
      <c r="U18" s="10">
        <v>0</v>
      </c>
      <c r="V18" s="57"/>
      <c r="W18" s="10">
        <v>0</v>
      </c>
      <c r="X18" s="57"/>
      <c r="Y18" s="9">
        <v>0</v>
      </c>
      <c r="Z18" s="57"/>
      <c r="AA18" s="9">
        <v>0</v>
      </c>
      <c r="AB18" s="57"/>
      <c r="AC18" s="9">
        <v>1500000</v>
      </c>
      <c r="AD18" s="57"/>
      <c r="AE18" s="9">
        <v>1000000</v>
      </c>
      <c r="AF18" s="57"/>
      <c r="AG18" s="9">
        <v>1500000000000</v>
      </c>
      <c r="AH18" s="57"/>
      <c r="AI18" s="9">
        <v>1499184375000</v>
      </c>
      <c r="AJ18" s="57"/>
      <c r="AK18" s="91">
        <v>7.2675946618856457E-3</v>
      </c>
    </row>
    <row r="19" spans="1:37" x14ac:dyDescent="0.45">
      <c r="A19" s="1" t="s">
        <v>26</v>
      </c>
      <c r="B19" s="27"/>
      <c r="C19" s="2" t="s">
        <v>25</v>
      </c>
      <c r="D19" s="23"/>
      <c r="E19" s="2" t="s">
        <v>25</v>
      </c>
      <c r="F19" s="23"/>
      <c r="G19" s="2" t="s">
        <v>27</v>
      </c>
      <c r="H19" s="23"/>
      <c r="I19" s="2" t="s">
        <v>28</v>
      </c>
      <c r="J19" s="27"/>
      <c r="K19" s="10">
        <v>23</v>
      </c>
      <c r="L19" s="76"/>
      <c r="M19" s="10">
        <v>23</v>
      </c>
      <c r="N19" s="23"/>
      <c r="O19" s="10">
        <v>526865</v>
      </c>
      <c r="P19" s="76"/>
      <c r="Q19" s="10">
        <v>500020153650</v>
      </c>
      <c r="R19" s="76"/>
      <c r="S19" s="10">
        <v>511307740158</v>
      </c>
      <c r="T19" s="76"/>
      <c r="U19" s="10">
        <v>0</v>
      </c>
      <c r="V19" s="76"/>
      <c r="W19" s="10">
        <v>0</v>
      </c>
      <c r="X19" s="76"/>
      <c r="Y19" s="9">
        <v>0</v>
      </c>
      <c r="Z19" s="57"/>
      <c r="AA19" s="9">
        <v>0</v>
      </c>
      <c r="AB19" s="76"/>
      <c r="AC19" s="10">
        <v>526865</v>
      </c>
      <c r="AD19" s="76"/>
      <c r="AE19" s="10">
        <v>971000</v>
      </c>
      <c r="AF19" s="76"/>
      <c r="AG19" s="10">
        <v>500020153650</v>
      </c>
      <c r="AH19" s="57"/>
      <c r="AI19" s="9">
        <v>511307740158</v>
      </c>
      <c r="AJ19" s="57"/>
      <c r="AK19" s="91">
        <v>2.4786660432964385E-3</v>
      </c>
    </row>
    <row r="20" spans="1:37" x14ac:dyDescent="0.45">
      <c r="A20" s="17" t="s">
        <v>89</v>
      </c>
      <c r="C20" s="7" t="s">
        <v>25</v>
      </c>
      <c r="E20" s="7" t="s">
        <v>25</v>
      </c>
      <c r="G20" s="7" t="s">
        <v>93</v>
      </c>
      <c r="I20" s="7" t="s">
        <v>94</v>
      </c>
      <c r="K20" s="9">
        <v>23</v>
      </c>
      <c r="L20" s="57"/>
      <c r="M20" s="9">
        <v>23</v>
      </c>
      <c r="O20" s="9">
        <v>3528000</v>
      </c>
      <c r="P20" s="57"/>
      <c r="Q20" s="9">
        <v>3199976493180</v>
      </c>
      <c r="R20" s="57"/>
      <c r="S20" s="9">
        <v>3373155488839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3528000</v>
      </c>
      <c r="AD20" s="57"/>
      <c r="AE20" s="9">
        <v>956630</v>
      </c>
      <c r="AF20" s="57"/>
      <c r="AG20" s="9">
        <v>3199976493180</v>
      </c>
      <c r="AH20" s="57"/>
      <c r="AI20" s="9">
        <v>3373155488839</v>
      </c>
      <c r="AJ20" s="57"/>
      <c r="AK20" s="91">
        <v>1.6352042639449591E-2</v>
      </c>
    </row>
    <row r="21" spans="1:37" x14ac:dyDescent="0.45">
      <c r="A21" s="17" t="s">
        <v>110</v>
      </c>
      <c r="C21" s="7" t="s">
        <v>25</v>
      </c>
      <c r="E21" s="7" t="s">
        <v>25</v>
      </c>
      <c r="G21" s="7" t="s">
        <v>118</v>
      </c>
      <c r="I21" s="7" t="s">
        <v>147</v>
      </c>
      <c r="K21" s="9">
        <v>23</v>
      </c>
      <c r="L21" s="57"/>
      <c r="M21" s="9">
        <v>23</v>
      </c>
      <c r="O21" s="9">
        <v>2700000</v>
      </c>
      <c r="P21" s="57"/>
      <c r="Q21" s="9">
        <v>2445126000000</v>
      </c>
      <c r="R21" s="57"/>
      <c r="S21" s="9">
        <v>2494428416634</v>
      </c>
      <c r="T21" s="57"/>
      <c r="U21" s="9">
        <v>0</v>
      </c>
      <c r="V21" s="57"/>
      <c r="W21" s="9">
        <v>0</v>
      </c>
      <c r="X21" s="57"/>
      <c r="Y21" s="9">
        <v>0</v>
      </c>
      <c r="Z21" s="33"/>
      <c r="AA21" s="33">
        <v>0</v>
      </c>
      <c r="AB21" s="57"/>
      <c r="AC21" s="9">
        <v>2700000</v>
      </c>
      <c r="AD21" s="57"/>
      <c r="AE21" s="9">
        <v>924365</v>
      </c>
      <c r="AF21" s="57"/>
      <c r="AG21" s="9">
        <v>2445126000000</v>
      </c>
      <c r="AH21" s="57"/>
      <c r="AI21" s="9">
        <v>2494428416634</v>
      </c>
      <c r="AJ21" s="57"/>
      <c r="AK21" s="91">
        <v>1.2092238251339248E-2</v>
      </c>
    </row>
    <row r="22" spans="1:37" x14ac:dyDescent="0.45">
      <c r="A22" s="17" t="s">
        <v>148</v>
      </c>
      <c r="C22" s="7" t="s">
        <v>25</v>
      </c>
      <c r="E22" s="7" t="s">
        <v>25</v>
      </c>
      <c r="G22" s="7" t="s">
        <v>146</v>
      </c>
      <c r="I22" s="7" t="s">
        <v>151</v>
      </c>
      <c r="K22" s="9">
        <v>23</v>
      </c>
      <c r="L22" s="57"/>
      <c r="M22" s="9">
        <v>23</v>
      </c>
      <c r="O22" s="9">
        <v>3200000</v>
      </c>
      <c r="P22" s="57"/>
      <c r="Q22" s="9">
        <v>2956241802034</v>
      </c>
      <c r="R22" s="57"/>
      <c r="S22" s="9">
        <v>2626919635340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3200000</v>
      </c>
      <c r="AD22" s="57"/>
      <c r="AE22" s="9">
        <v>804321</v>
      </c>
      <c r="AF22" s="57"/>
      <c r="AG22" s="9">
        <v>2956241802034</v>
      </c>
      <c r="AH22" s="57"/>
      <c r="AI22" s="9">
        <v>2572427681460</v>
      </c>
      <c r="AJ22" s="57"/>
      <c r="AK22" s="91">
        <v>1.247035521289072E-2</v>
      </c>
    </row>
    <row r="23" spans="1:37" x14ac:dyDescent="0.45">
      <c r="A23" s="17" t="s">
        <v>157</v>
      </c>
      <c r="C23" s="7" t="s">
        <v>25</v>
      </c>
      <c r="E23" s="7" t="s">
        <v>25</v>
      </c>
      <c r="G23" s="7" t="s">
        <v>159</v>
      </c>
      <c r="I23" s="7" t="s">
        <v>160</v>
      </c>
      <c r="K23" s="9">
        <v>23</v>
      </c>
      <c r="L23" s="57"/>
      <c r="M23" s="9">
        <v>23</v>
      </c>
      <c r="O23" s="9">
        <v>4744704</v>
      </c>
      <c r="P23" s="57"/>
      <c r="Q23" s="9">
        <v>4374996664320</v>
      </c>
      <c r="R23" s="57"/>
      <c r="S23" s="9">
        <v>3750071712341</v>
      </c>
      <c r="T23" s="57"/>
      <c r="U23" s="9">
        <v>0</v>
      </c>
      <c r="V23" s="57"/>
      <c r="W23" s="9">
        <v>0</v>
      </c>
      <c r="X23" s="57"/>
      <c r="Y23" s="9">
        <v>0</v>
      </c>
      <c r="Z23" s="57"/>
      <c r="AA23" s="9">
        <v>0</v>
      </c>
      <c r="AB23" s="57"/>
      <c r="AC23" s="9">
        <v>4744704</v>
      </c>
      <c r="AD23" s="57"/>
      <c r="AE23" s="9">
        <v>790800</v>
      </c>
      <c r="AF23" s="57"/>
      <c r="AG23" s="9">
        <v>4374996664320</v>
      </c>
      <c r="AH23" s="57"/>
      <c r="AI23" s="9">
        <v>3750071712341</v>
      </c>
      <c r="AJ23" s="57"/>
      <c r="AK23" s="91">
        <v>1.8179219055893519E-2</v>
      </c>
    </row>
    <row r="24" spans="1:37" x14ac:dyDescent="0.45">
      <c r="A24" s="17" t="s">
        <v>156</v>
      </c>
      <c r="C24" s="7" t="s">
        <v>25</v>
      </c>
      <c r="E24" s="7" t="s">
        <v>25</v>
      </c>
      <c r="G24" s="7" t="s">
        <v>158</v>
      </c>
      <c r="I24" s="7" t="s">
        <v>163</v>
      </c>
      <c r="K24" s="9">
        <v>23</v>
      </c>
      <c r="L24" s="57"/>
      <c r="M24" s="9">
        <v>23</v>
      </c>
      <c r="O24" s="9">
        <v>3253232</v>
      </c>
      <c r="P24" s="57"/>
      <c r="Q24" s="9">
        <v>3000000421120</v>
      </c>
      <c r="R24" s="57"/>
      <c r="S24" s="9">
        <v>2735693225058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3253232</v>
      </c>
      <c r="AD24" s="57"/>
      <c r="AE24" s="9">
        <v>809100</v>
      </c>
      <c r="AF24" s="57"/>
      <c r="AG24" s="9">
        <v>3000000421120</v>
      </c>
      <c r="AH24" s="57"/>
      <c r="AI24" s="9">
        <v>2630758757881</v>
      </c>
      <c r="AJ24" s="57"/>
      <c r="AK24" s="91">
        <v>1.2753126716308572E-2</v>
      </c>
    </row>
    <row r="25" spans="1:37" x14ac:dyDescent="0.45">
      <c r="A25" s="17" t="s">
        <v>176</v>
      </c>
      <c r="C25" s="7" t="s">
        <v>25</v>
      </c>
      <c r="E25" s="7" t="s">
        <v>25</v>
      </c>
      <c r="G25" s="7" t="s">
        <v>170</v>
      </c>
      <c r="I25" s="7" t="s">
        <v>181</v>
      </c>
      <c r="K25" s="9">
        <v>23</v>
      </c>
      <c r="L25" s="57"/>
      <c r="M25" s="9">
        <v>23</v>
      </c>
      <c r="O25" s="9">
        <v>2503046</v>
      </c>
      <c r="P25" s="57"/>
      <c r="Q25" s="9">
        <v>2280274906000</v>
      </c>
      <c r="R25" s="57"/>
      <c r="S25" s="9">
        <v>2104617530499</v>
      </c>
      <c r="T25" s="57"/>
      <c r="U25" s="9">
        <v>0</v>
      </c>
      <c r="V25" s="57"/>
      <c r="W25" s="9">
        <v>0</v>
      </c>
      <c r="X25" s="57"/>
      <c r="Y25" s="9">
        <v>0</v>
      </c>
      <c r="Z25" s="57"/>
      <c r="AA25" s="9">
        <v>0</v>
      </c>
      <c r="AB25" s="57"/>
      <c r="AC25" s="9">
        <v>2503046</v>
      </c>
      <c r="AD25" s="57"/>
      <c r="AE25" s="9">
        <v>747444</v>
      </c>
      <c r="AF25" s="57"/>
      <c r="AG25" s="9">
        <v>2280274906000</v>
      </c>
      <c r="AH25" s="57"/>
      <c r="AI25" s="9">
        <v>1869869419773</v>
      </c>
      <c r="AJ25" s="57"/>
      <c r="AK25" s="91">
        <v>9.0645641991602705E-3</v>
      </c>
    </row>
    <row r="26" spans="1:37" x14ac:dyDescent="0.45">
      <c r="A26" s="1" t="s">
        <v>186</v>
      </c>
      <c r="C26" s="7" t="s">
        <v>25</v>
      </c>
      <c r="E26" s="7" t="s">
        <v>25</v>
      </c>
      <c r="G26" s="2" t="s">
        <v>190</v>
      </c>
      <c r="I26" s="7" t="s">
        <v>191</v>
      </c>
      <c r="K26" s="10">
        <v>23</v>
      </c>
      <c r="L26" s="57"/>
      <c r="M26" s="10">
        <v>23</v>
      </c>
      <c r="O26" s="9">
        <v>6385595</v>
      </c>
      <c r="P26" s="57"/>
      <c r="Q26" s="9">
        <v>5659999840150</v>
      </c>
      <c r="R26" s="57"/>
      <c r="S26" s="10">
        <v>5121519548677</v>
      </c>
      <c r="T26" s="57"/>
      <c r="U26" s="10">
        <v>0</v>
      </c>
      <c r="V26" s="57"/>
      <c r="W26" s="10">
        <v>0</v>
      </c>
      <c r="X26" s="57"/>
      <c r="Y26" s="9">
        <v>0</v>
      </c>
      <c r="Z26" s="57"/>
      <c r="AA26" s="9">
        <v>0</v>
      </c>
      <c r="AB26" s="57"/>
      <c r="AC26" s="9">
        <v>6385595</v>
      </c>
      <c r="AD26" s="57"/>
      <c r="AE26" s="9">
        <v>802479</v>
      </c>
      <c r="AF26" s="57"/>
      <c r="AG26" s="9">
        <v>5659999840150</v>
      </c>
      <c r="AH26" s="57"/>
      <c r="AI26" s="9">
        <v>5121519548677</v>
      </c>
      <c r="AJ26" s="57"/>
      <c r="AK26" s="91">
        <v>2.4827585421378175E-2</v>
      </c>
    </row>
    <row r="27" spans="1:37" x14ac:dyDescent="0.45">
      <c r="A27" s="17" t="s">
        <v>29</v>
      </c>
      <c r="C27" s="7" t="s">
        <v>25</v>
      </c>
      <c r="E27" s="7" t="s">
        <v>25</v>
      </c>
      <c r="G27" s="7" t="s">
        <v>30</v>
      </c>
      <c r="I27" s="7" t="s">
        <v>31</v>
      </c>
      <c r="K27" s="9">
        <v>23</v>
      </c>
      <c r="L27" s="57"/>
      <c r="M27" s="9">
        <v>23</v>
      </c>
      <c r="O27" s="9">
        <v>500000</v>
      </c>
      <c r="P27" s="57"/>
      <c r="Q27" s="9">
        <v>500000000000</v>
      </c>
      <c r="R27" s="57"/>
      <c r="S27" s="9">
        <v>499728125000</v>
      </c>
      <c r="T27" s="57"/>
      <c r="U27" s="9">
        <v>0</v>
      </c>
      <c r="V27" s="57"/>
      <c r="W27" s="9">
        <v>0</v>
      </c>
      <c r="X27" s="57"/>
      <c r="Y27" s="9">
        <v>0</v>
      </c>
      <c r="Z27" s="57"/>
      <c r="AA27" s="9">
        <v>0</v>
      </c>
      <c r="AB27" s="57"/>
      <c r="AC27" s="9">
        <v>500000</v>
      </c>
      <c r="AD27" s="57"/>
      <c r="AE27" s="9">
        <v>1000000</v>
      </c>
      <c r="AF27" s="57"/>
      <c r="AG27" s="9">
        <v>500000000000</v>
      </c>
      <c r="AH27" s="57"/>
      <c r="AI27" s="9">
        <v>499728125000</v>
      </c>
      <c r="AJ27" s="57"/>
      <c r="AK27" s="91">
        <v>2.4225315539618819E-3</v>
      </c>
    </row>
    <row r="28" spans="1:37" x14ac:dyDescent="0.45">
      <c r="A28" s="17" t="s">
        <v>104</v>
      </c>
      <c r="C28" s="7" t="s">
        <v>25</v>
      </c>
      <c r="E28" s="7" t="s">
        <v>25</v>
      </c>
      <c r="G28" s="2" t="s">
        <v>105</v>
      </c>
      <c r="I28" s="7" t="s">
        <v>106</v>
      </c>
      <c r="K28" s="9">
        <v>18</v>
      </c>
      <c r="L28" s="57"/>
      <c r="M28" s="9">
        <v>18</v>
      </c>
      <c r="O28" s="9">
        <v>2650000</v>
      </c>
      <c r="P28" s="57"/>
      <c r="Q28" s="9">
        <v>2014365037500</v>
      </c>
      <c r="R28" s="57"/>
      <c r="S28" s="9">
        <v>2291003589062</v>
      </c>
      <c r="T28" s="57"/>
      <c r="U28" s="9">
        <v>0</v>
      </c>
      <c r="V28" s="57"/>
      <c r="W28" s="9">
        <v>0</v>
      </c>
      <c r="X28" s="57"/>
      <c r="Y28" s="9">
        <v>0</v>
      </c>
      <c r="Z28" s="57"/>
      <c r="AA28" s="9">
        <v>0</v>
      </c>
      <c r="AB28" s="57"/>
      <c r="AC28" s="9">
        <v>2650000</v>
      </c>
      <c r="AD28" s="57"/>
      <c r="AE28" s="9">
        <v>865000</v>
      </c>
      <c r="AF28" s="57"/>
      <c r="AG28" s="9">
        <v>2014365037500</v>
      </c>
      <c r="AH28" s="57"/>
      <c r="AI28" s="9">
        <v>2291003589062</v>
      </c>
      <c r="AJ28" s="57"/>
      <c r="AK28" s="91">
        <v>1.1106095909135824E-2</v>
      </c>
    </row>
    <row r="29" spans="1:37" s="18" customFormat="1" x14ac:dyDescent="0.45">
      <c r="A29" s="1" t="s">
        <v>149</v>
      </c>
      <c r="C29" s="7" t="s">
        <v>161</v>
      </c>
      <c r="D29" s="177"/>
      <c r="E29" s="7" t="s">
        <v>161</v>
      </c>
      <c r="F29" s="177"/>
      <c r="G29" s="2" t="s">
        <v>92</v>
      </c>
      <c r="H29" s="177"/>
      <c r="I29" s="7" t="s">
        <v>152</v>
      </c>
      <c r="K29" s="10">
        <v>23</v>
      </c>
      <c r="L29" s="192"/>
      <c r="M29" s="10">
        <v>23</v>
      </c>
      <c r="N29" s="177"/>
      <c r="O29" s="9">
        <v>5000000</v>
      </c>
      <c r="P29" s="192"/>
      <c r="Q29" s="9">
        <v>5000000000000</v>
      </c>
      <c r="R29" s="192"/>
      <c r="S29" s="10">
        <v>5000000000000</v>
      </c>
      <c r="T29" s="192"/>
      <c r="U29" s="10">
        <v>0</v>
      </c>
      <c r="V29" s="192"/>
      <c r="W29" s="10">
        <v>0</v>
      </c>
      <c r="X29" s="192"/>
      <c r="Y29" s="9">
        <v>0</v>
      </c>
      <c r="Z29" s="192"/>
      <c r="AA29" s="9">
        <v>0</v>
      </c>
      <c r="AB29" s="192"/>
      <c r="AC29" s="9">
        <v>5000000</v>
      </c>
      <c r="AD29" s="192"/>
      <c r="AE29" s="9">
        <v>1000000</v>
      </c>
      <c r="AF29" s="192"/>
      <c r="AG29" s="9">
        <v>5000000000000</v>
      </c>
      <c r="AH29" s="192"/>
      <c r="AI29" s="9">
        <v>5000000000000</v>
      </c>
      <c r="AJ29" s="192"/>
      <c r="AK29" s="193">
        <v>2.4238495221395453E-2</v>
      </c>
    </row>
    <row r="30" spans="1:37" s="18" customFormat="1" x14ac:dyDescent="0.45">
      <c r="A30" s="17" t="s">
        <v>150</v>
      </c>
      <c r="C30" s="7" t="s">
        <v>161</v>
      </c>
      <c r="D30" s="177"/>
      <c r="E30" s="7" t="s">
        <v>161</v>
      </c>
      <c r="F30" s="177"/>
      <c r="G30" s="7" t="s">
        <v>92</v>
      </c>
      <c r="H30" s="177"/>
      <c r="I30" s="7" t="s">
        <v>152</v>
      </c>
      <c r="K30" s="9">
        <v>23</v>
      </c>
      <c r="L30" s="192"/>
      <c r="M30" s="9">
        <v>23</v>
      </c>
      <c r="N30" s="177"/>
      <c r="O30" s="9">
        <v>5000000</v>
      </c>
      <c r="P30" s="192"/>
      <c r="Q30" s="9">
        <v>5000000000000</v>
      </c>
      <c r="R30" s="192"/>
      <c r="S30" s="9">
        <v>5000000000000</v>
      </c>
      <c r="T30" s="192"/>
      <c r="U30" s="9">
        <v>0</v>
      </c>
      <c r="V30" s="192"/>
      <c r="W30" s="9">
        <v>0</v>
      </c>
      <c r="X30" s="192"/>
      <c r="Y30" s="9">
        <v>0</v>
      </c>
      <c r="Z30" s="33"/>
      <c r="AA30" s="33">
        <v>0</v>
      </c>
      <c r="AB30" s="192"/>
      <c r="AC30" s="9">
        <v>5000000</v>
      </c>
      <c r="AD30" s="192"/>
      <c r="AE30" s="9">
        <v>1000000</v>
      </c>
      <c r="AF30" s="192"/>
      <c r="AG30" s="9">
        <v>5000000000000</v>
      </c>
      <c r="AH30" s="192"/>
      <c r="AI30" s="9">
        <v>5000000000000</v>
      </c>
      <c r="AJ30" s="192"/>
      <c r="AK30" s="194">
        <v>2.4238495221395453E-2</v>
      </c>
    </row>
    <row r="31" spans="1:37" ht="21" x14ac:dyDescent="0.45">
      <c r="A31" s="95" t="s">
        <v>11</v>
      </c>
      <c r="C31" s="2"/>
      <c r="E31" s="2"/>
      <c r="G31" s="2"/>
      <c r="I31" s="2"/>
      <c r="K31" s="2"/>
      <c r="M31" s="2"/>
      <c r="O31" s="9"/>
      <c r="Q31" s="78">
        <f>SUM(Q10:Q30)</f>
        <v>71433512397447</v>
      </c>
      <c r="S31" s="78">
        <f>SUM(S10:S30)</f>
        <v>69647537548786</v>
      </c>
      <c r="U31" s="2">
        <v>0</v>
      </c>
      <c r="W31" s="78">
        <f>SUM(W10:W30)</f>
        <v>0</v>
      </c>
      <c r="Y31" s="2">
        <v>0</v>
      </c>
      <c r="AA31" s="78">
        <f>SUM(AA10:AA30)</f>
        <v>0</v>
      </c>
      <c r="AC31" s="2"/>
      <c r="AE31" s="2"/>
      <c r="AG31" s="78">
        <f>SUM(AG10:AG30)</f>
        <v>71433512397447</v>
      </c>
      <c r="AI31" s="78">
        <f>SUM(AI10:AI30)</f>
        <v>69437553832569</v>
      </c>
      <c r="AK31" s="190">
        <v>0.33661236335122263</v>
      </c>
    </row>
    <row r="37" spans="22:22" x14ac:dyDescent="0.45">
      <c r="V37" s="6">
        <v>0</v>
      </c>
    </row>
  </sheetData>
  <sortState ref="A10:AK30">
    <sortCondition descending="1" ref="AI10:AI30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rightToLeft="1" view="pageBreakPreview" zoomScale="115" zoomScaleNormal="100" zoomScaleSheetLayoutView="115" workbookViewId="0">
      <selection activeCell="K9" sqref="K9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4" ht="21" x14ac:dyDescent="0.4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4" ht="21" x14ac:dyDescent="0.45">
      <c r="A3" s="212" t="str">
        <f>سهام!A3</f>
        <v>برای ماه منتهی به 1405/02/31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5" spans="1:14" ht="21" x14ac:dyDescent="0.45">
      <c r="A5" s="214" t="s">
        <v>131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4" ht="21" x14ac:dyDescent="0.45">
      <c r="C6" s="43" t="str">
        <f>سهام!C6</f>
        <v>1405/01/31</v>
      </c>
      <c r="D6" s="54"/>
      <c r="E6" s="213" t="s">
        <v>2</v>
      </c>
      <c r="F6" s="213"/>
      <c r="G6" s="213"/>
      <c r="H6" s="54"/>
      <c r="I6" s="213" t="str">
        <f>سهام!Q6</f>
        <v>1405/02/31</v>
      </c>
      <c r="J6" s="213"/>
      <c r="K6" s="213"/>
    </row>
    <row r="7" spans="1:14" ht="36.75" customHeight="1" x14ac:dyDescent="0.45">
      <c r="A7" s="41" t="s">
        <v>80</v>
      </c>
      <c r="B7" s="42"/>
      <c r="C7" s="43" t="s">
        <v>40</v>
      </c>
      <c r="D7" s="42"/>
      <c r="E7" s="43" t="s">
        <v>41</v>
      </c>
      <c r="F7" s="42"/>
      <c r="G7" s="43" t="s">
        <v>42</v>
      </c>
      <c r="H7" s="42"/>
      <c r="I7" s="43" t="s">
        <v>40</v>
      </c>
      <c r="J7" s="42"/>
      <c r="K7" s="44" t="s">
        <v>120</v>
      </c>
    </row>
    <row r="8" spans="1:14" ht="18.75" customHeight="1" x14ac:dyDescent="0.45">
      <c r="C8" s="49" t="s">
        <v>121</v>
      </c>
      <c r="E8" s="49" t="s">
        <v>121</v>
      </c>
      <c r="G8" s="49" t="s">
        <v>121</v>
      </c>
      <c r="I8" s="49" t="s">
        <v>121</v>
      </c>
    </row>
    <row r="9" spans="1:14" ht="21.75" customHeight="1" x14ac:dyDescent="0.45">
      <c r="A9" s="80" t="s">
        <v>119</v>
      </c>
      <c r="C9" s="33">
        <v>83687004988467</v>
      </c>
      <c r="D9" s="33"/>
      <c r="E9" s="33">
        <v>159748445707789</v>
      </c>
      <c r="F9" s="33"/>
      <c r="G9" s="33">
        <v>-119787463230292</v>
      </c>
      <c r="H9" s="33"/>
      <c r="I9" s="33">
        <v>123647987465964</v>
      </c>
      <c r="J9" s="33"/>
      <c r="K9" s="112">
        <v>0.59940823066578663</v>
      </c>
    </row>
    <row r="10" spans="1:14" s="45" customFormat="1" ht="21" x14ac:dyDescent="0.55000000000000004">
      <c r="A10" s="35" t="s">
        <v>144</v>
      </c>
      <c r="C10" s="84">
        <f>SUM(C9)</f>
        <v>83687004988467</v>
      </c>
      <c r="D10" s="46"/>
      <c r="E10" s="84">
        <f>SUM(E9)</f>
        <v>159748445707789</v>
      </c>
      <c r="F10" s="46"/>
      <c r="G10" s="84">
        <f>SUM(G9)</f>
        <v>-119787463230292</v>
      </c>
      <c r="H10" s="46"/>
      <c r="I10" s="84">
        <f>SUM(I9)</f>
        <v>123647987465964</v>
      </c>
      <c r="J10" s="46"/>
      <c r="K10" s="85">
        <v>0.59940823066578663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rightToLeft="1" view="pageBreakPreview" zoomScale="98" zoomScaleNormal="100" zoomScaleSheetLayoutView="98" workbookViewId="0">
      <selection activeCell="Y7" sqref="Y7:Y1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0" customWidth="1"/>
    <col min="26" max="26" width="2.140625" style="5" customWidth="1"/>
    <col min="27" max="16384" width="9.140625" style="5"/>
  </cols>
  <sheetData>
    <row r="1" spans="1:2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7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7" ht="21" x14ac:dyDescent="0.45">
      <c r="A4" s="154" t="s">
        <v>134</v>
      </c>
      <c r="B4" s="47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87"/>
    </row>
    <row r="5" spans="1:27" ht="21" x14ac:dyDescent="0.45">
      <c r="A5" s="154" t="s">
        <v>135</v>
      </c>
      <c r="B5" s="47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7"/>
    </row>
    <row r="6" spans="1:27" ht="21" x14ac:dyDescent="0.45">
      <c r="B6" s="47"/>
      <c r="C6" s="199" t="str">
        <f>سهام!C6</f>
        <v>1405/01/31</v>
      </c>
      <c r="D6" s="199"/>
      <c r="E6" s="199"/>
      <c r="F6" s="199"/>
      <c r="G6" s="199"/>
      <c r="I6" s="199" t="s">
        <v>2</v>
      </c>
      <c r="J6" s="199"/>
      <c r="K6" s="199"/>
      <c r="L6" s="199"/>
      <c r="M6" s="199"/>
      <c r="N6" s="199"/>
      <c r="O6" s="199"/>
      <c r="Q6" s="199" t="str">
        <f>سهام!Q6</f>
        <v>1405/02/31</v>
      </c>
      <c r="R6" s="199"/>
      <c r="S6" s="199"/>
      <c r="T6" s="199"/>
      <c r="U6" s="199"/>
      <c r="V6" s="199"/>
      <c r="W6" s="199"/>
      <c r="X6" s="199"/>
      <c r="Y6" s="199"/>
    </row>
    <row r="7" spans="1:27" ht="21" customHeight="1" x14ac:dyDescent="0.45">
      <c r="A7" s="205" t="s">
        <v>5</v>
      </c>
      <c r="B7" s="47"/>
      <c r="C7" s="196" t="s">
        <v>6</v>
      </c>
      <c r="D7" s="22"/>
      <c r="E7" s="196" t="s">
        <v>7</v>
      </c>
      <c r="F7" s="22"/>
      <c r="G7" s="196" t="s">
        <v>8</v>
      </c>
      <c r="I7" s="200" t="s">
        <v>3</v>
      </c>
      <c r="J7" s="200"/>
      <c r="K7" s="200"/>
      <c r="L7" s="22"/>
      <c r="M7" s="200" t="s">
        <v>4</v>
      </c>
      <c r="N7" s="200"/>
      <c r="O7" s="200"/>
      <c r="Q7" s="196" t="s">
        <v>6</v>
      </c>
      <c r="R7" s="22"/>
      <c r="S7" s="201" t="s">
        <v>10</v>
      </c>
      <c r="T7" s="22"/>
      <c r="U7" s="196" t="s">
        <v>7</v>
      </c>
      <c r="V7" s="22"/>
      <c r="W7" s="196" t="s">
        <v>8</v>
      </c>
      <c r="X7" s="22"/>
      <c r="Y7" s="203" t="s">
        <v>120</v>
      </c>
    </row>
    <row r="8" spans="1:27" ht="21" x14ac:dyDescent="0.45">
      <c r="A8" s="199"/>
      <c r="B8" s="47"/>
      <c r="C8" s="197"/>
      <c r="E8" s="197"/>
      <c r="G8" s="197"/>
      <c r="I8" s="153" t="s">
        <v>6</v>
      </c>
      <c r="J8" s="22"/>
      <c r="K8" s="153" t="s">
        <v>7</v>
      </c>
      <c r="M8" s="153" t="s">
        <v>6</v>
      </c>
      <c r="N8" s="22"/>
      <c r="O8" s="153" t="s">
        <v>9</v>
      </c>
      <c r="Q8" s="197"/>
      <c r="S8" s="202"/>
      <c r="U8" s="197"/>
      <c r="W8" s="197"/>
      <c r="Y8" s="204"/>
    </row>
    <row r="9" spans="1:27" ht="21.75" customHeight="1" x14ac:dyDescent="0.45">
      <c r="A9" s="152"/>
      <c r="B9" s="47"/>
      <c r="C9" s="51"/>
      <c r="E9" s="49" t="s">
        <v>121</v>
      </c>
      <c r="G9" s="49" t="s">
        <v>121</v>
      </c>
      <c r="I9" s="51"/>
      <c r="J9" s="23"/>
      <c r="K9" s="49" t="s">
        <v>121</v>
      </c>
      <c r="M9" s="51"/>
      <c r="N9" s="23"/>
      <c r="O9" s="49" t="s">
        <v>121</v>
      </c>
      <c r="Q9" s="51"/>
      <c r="S9" s="49" t="s">
        <v>121</v>
      </c>
      <c r="U9" s="49" t="s">
        <v>121</v>
      </c>
      <c r="W9" s="49" t="s">
        <v>121</v>
      </c>
      <c r="Y9" s="88"/>
    </row>
    <row r="10" spans="1:27" ht="21" x14ac:dyDescent="0.45">
      <c r="A10" s="34" t="s">
        <v>164</v>
      </c>
      <c r="B10" s="47"/>
      <c r="C10" s="2">
        <v>89879</v>
      </c>
      <c r="D10" s="2"/>
      <c r="E10" s="2">
        <v>199998660921</v>
      </c>
      <c r="F10" s="2"/>
      <c r="G10" s="2">
        <v>355245956564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89879</v>
      </c>
      <c r="R10" s="2"/>
      <c r="S10" s="2">
        <v>5272080</v>
      </c>
      <c r="T10" s="2"/>
      <c r="U10" s="2">
        <v>199998660921</v>
      </c>
      <c r="V10" s="2"/>
      <c r="W10" s="2">
        <v>472712040052.03198</v>
      </c>
      <c r="Y10" s="118">
        <v>2.2915657047794546E-3</v>
      </c>
      <c r="AA10" s="96"/>
    </row>
    <row r="11" spans="1:27" ht="21" x14ac:dyDescent="0.45">
      <c r="A11" s="156" t="s">
        <v>144</v>
      </c>
      <c r="C11" s="2"/>
      <c r="E11" s="78">
        <f>SUM(E10)</f>
        <v>199998660921</v>
      </c>
      <c r="G11" s="78">
        <f>SUM(G10)</f>
        <v>355245956564</v>
      </c>
      <c r="I11" s="2"/>
      <c r="K11" s="78">
        <v>0</v>
      </c>
      <c r="M11" s="2"/>
      <c r="O11" s="78">
        <v>0</v>
      </c>
      <c r="Q11" s="2"/>
      <c r="S11" s="2"/>
      <c r="U11" s="78">
        <f>SUM(U10)</f>
        <v>199998660921</v>
      </c>
      <c r="W11" s="78">
        <f>SUM(W10)</f>
        <v>472712040052.03198</v>
      </c>
      <c r="Y11" s="89">
        <v>2.2915657047794546E-3</v>
      </c>
    </row>
    <row r="13" spans="1:27" x14ac:dyDescent="0.45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9" spans="19:21" x14ac:dyDescent="0.45">
      <c r="S19" s="159"/>
    </row>
    <row r="21" spans="19:21" x14ac:dyDescent="0.45">
      <c r="U21" s="158"/>
    </row>
  </sheetData>
  <mergeCells count="18"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  <mergeCell ref="A1:Y1"/>
    <mergeCell ref="A2:Y2"/>
    <mergeCell ref="A3:Y3"/>
    <mergeCell ref="C6:G6"/>
    <mergeCell ref="U7:U8"/>
    <mergeCell ref="W7:W8"/>
    <mergeCell ref="Y7:Y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rightToLeft="1" view="pageBreakPreview" zoomScale="115" zoomScaleNormal="100" zoomScaleSheetLayoutView="115" workbookViewId="0">
      <selection activeCell="A29" sqref="A29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2" customWidth="1"/>
    <col min="4" max="4" width="0.85546875" style="72" customWidth="1"/>
    <col min="5" max="5" width="14.28515625" style="72" customWidth="1"/>
    <col min="6" max="6" width="0.85546875" style="72" customWidth="1"/>
    <col min="7" max="7" width="13" style="72" customWidth="1"/>
    <col min="8" max="8" width="0.85546875" style="72" customWidth="1"/>
    <col min="9" max="9" width="12.140625" style="72" customWidth="1"/>
    <col min="10" max="10" width="0.85546875" style="72" customWidth="1"/>
    <col min="11" max="11" width="18.85546875" style="72" customWidth="1"/>
    <col min="12" max="12" width="0.85546875" style="72" customWidth="1"/>
    <col min="13" max="13" width="18.7109375" style="72" customWidth="1"/>
    <col min="14" max="14" width="0.85546875" style="72" customWidth="1"/>
    <col min="15" max="15" width="24.7109375" style="72" bestFit="1" customWidth="1"/>
    <col min="16" max="16" width="9.140625" style="72"/>
    <col min="17" max="16384" width="9.140625" style="61"/>
  </cols>
  <sheetData>
    <row r="1" spans="1:20" ht="21" x14ac:dyDescent="0.4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20" ht="21" x14ac:dyDescent="0.45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0" ht="21" x14ac:dyDescent="0.45">
      <c r="A3" s="217" t="str">
        <f>سهام!A3</f>
        <v>برای ماه منتهی به 1405/02/31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20" ht="16.5" customHeight="1" x14ac:dyDescent="0.4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20" x14ac:dyDescent="0.45">
      <c r="A5" s="218" t="s">
        <v>32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20" x14ac:dyDescent="0.45">
      <c r="A6" s="218" t="s">
        <v>138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20" ht="12" customHeight="1" x14ac:dyDescent="0.45"/>
    <row r="8" spans="1:20" ht="21" x14ac:dyDescent="0.45">
      <c r="A8" s="216" t="s">
        <v>33</v>
      </c>
      <c r="C8" s="210" t="str">
        <f>سهام!Q6</f>
        <v>1405/02/31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20" ht="42" x14ac:dyDescent="0.45">
      <c r="A9" s="210"/>
      <c r="C9" s="8" t="s">
        <v>6</v>
      </c>
      <c r="D9" s="74"/>
      <c r="E9" s="8" t="s">
        <v>34</v>
      </c>
      <c r="F9" s="74"/>
      <c r="G9" s="8" t="s">
        <v>35</v>
      </c>
      <c r="H9" s="74"/>
      <c r="I9" s="8" t="s">
        <v>36</v>
      </c>
      <c r="J9" s="74"/>
      <c r="K9" s="8" t="s">
        <v>37</v>
      </c>
      <c r="L9" s="74"/>
      <c r="M9" s="8" t="s">
        <v>38</v>
      </c>
    </row>
    <row r="10" spans="1:20" x14ac:dyDescent="0.45">
      <c r="A10" s="55"/>
      <c r="C10" s="68"/>
      <c r="D10" s="73"/>
      <c r="E10" s="68" t="s">
        <v>121</v>
      </c>
      <c r="F10" s="73"/>
      <c r="G10" s="68" t="s">
        <v>121</v>
      </c>
      <c r="H10" s="73"/>
      <c r="I10" s="55"/>
      <c r="J10" s="73"/>
      <c r="K10" s="68" t="s">
        <v>121</v>
      </c>
      <c r="L10" s="73"/>
      <c r="M10" s="68"/>
    </row>
    <row r="11" spans="1:20" customFormat="1" ht="21.75" customHeight="1" x14ac:dyDescent="0.45">
      <c r="A11" s="55" t="s">
        <v>26</v>
      </c>
      <c r="B11" s="67"/>
      <c r="C11" s="55">
        <v>526865</v>
      </c>
      <c r="D11" s="73"/>
      <c r="E11" s="55">
        <v>989000</v>
      </c>
      <c r="F11" s="73"/>
      <c r="G11" s="55">
        <v>971000</v>
      </c>
      <c r="H11" s="73"/>
      <c r="I11" s="118">
        <f>(G11-E11)/E11</f>
        <v>-1.8200202224469161E-2</v>
      </c>
      <c r="J11" s="73"/>
      <c r="K11" s="55">
        <v>511307740158</v>
      </c>
      <c r="L11" s="73"/>
      <c r="M11" s="55" t="s">
        <v>39</v>
      </c>
      <c r="O11" s="138"/>
      <c r="P11" s="138"/>
      <c r="Q11" s="138"/>
      <c r="R11" s="138"/>
      <c r="S11" s="138"/>
      <c r="T11" s="138"/>
    </row>
    <row r="12" spans="1:20" customFormat="1" ht="21.75" customHeight="1" x14ac:dyDescent="0.45">
      <c r="A12" s="55" t="s">
        <v>85</v>
      </c>
      <c r="B12" s="67"/>
      <c r="C12" s="55">
        <v>1500000</v>
      </c>
      <c r="D12" s="73"/>
      <c r="E12" s="55">
        <v>1000000</v>
      </c>
      <c r="F12" s="73"/>
      <c r="G12" s="55">
        <v>1000000</v>
      </c>
      <c r="H12" s="73"/>
      <c r="I12" s="118">
        <f t="shared" ref="I12:I23" si="0">(G12-E12)/E12</f>
        <v>0</v>
      </c>
      <c r="J12" s="73"/>
      <c r="K12" s="55">
        <v>1499184375000</v>
      </c>
      <c r="L12" s="73"/>
      <c r="M12" s="55" t="s">
        <v>39</v>
      </c>
      <c r="O12" s="138"/>
      <c r="P12" s="138"/>
      <c r="Q12" s="138"/>
      <c r="R12" s="138"/>
      <c r="S12" s="138"/>
      <c r="T12" s="138"/>
    </row>
    <row r="13" spans="1:20" customFormat="1" ht="21.75" customHeight="1" x14ac:dyDescent="0.45">
      <c r="A13" s="55" t="s">
        <v>89</v>
      </c>
      <c r="B13" s="67"/>
      <c r="C13" s="55">
        <v>3528000</v>
      </c>
      <c r="D13" s="73"/>
      <c r="E13" s="55">
        <v>968430</v>
      </c>
      <c r="F13" s="73"/>
      <c r="G13" s="55">
        <v>956630</v>
      </c>
      <c r="H13" s="73"/>
      <c r="I13" s="118">
        <f t="shared" si="0"/>
        <v>-1.2184670032939913E-2</v>
      </c>
      <c r="J13" s="73"/>
      <c r="K13" s="55">
        <v>3373155488839</v>
      </c>
      <c r="L13" s="73"/>
      <c r="M13" s="55" t="s">
        <v>39</v>
      </c>
      <c r="O13" s="138"/>
      <c r="P13" s="138"/>
      <c r="Q13" s="138"/>
      <c r="R13" s="138"/>
      <c r="S13" s="138"/>
      <c r="T13" s="138"/>
    </row>
    <row r="14" spans="1:20" customFormat="1" ht="21.75" customHeight="1" x14ac:dyDescent="0.45">
      <c r="A14" s="55" t="s">
        <v>104</v>
      </c>
      <c r="B14" s="67"/>
      <c r="C14" s="55">
        <v>2650000</v>
      </c>
      <c r="D14" s="73"/>
      <c r="E14" s="55">
        <v>820990</v>
      </c>
      <c r="F14" s="73"/>
      <c r="G14" s="55">
        <v>865000</v>
      </c>
      <c r="H14" s="73"/>
      <c r="I14" s="118">
        <f t="shared" si="0"/>
        <v>5.3606012253498828E-2</v>
      </c>
      <c r="J14" s="73"/>
      <c r="K14" s="55">
        <v>2291003589062</v>
      </c>
      <c r="L14" s="73"/>
      <c r="M14" s="55" t="s">
        <v>39</v>
      </c>
      <c r="O14" s="138"/>
      <c r="P14" s="138"/>
      <c r="Q14" s="138"/>
      <c r="R14" s="138"/>
      <c r="S14" s="138"/>
      <c r="T14" s="138"/>
    </row>
    <row r="15" spans="1:20" customFormat="1" ht="21.75" customHeight="1" x14ac:dyDescent="0.45">
      <c r="A15" s="55" t="s">
        <v>110</v>
      </c>
      <c r="B15" s="67"/>
      <c r="C15" s="55">
        <v>2700000</v>
      </c>
      <c r="D15" s="73"/>
      <c r="E15" s="55">
        <v>953490</v>
      </c>
      <c r="F15" s="73"/>
      <c r="G15" s="55">
        <v>924365</v>
      </c>
      <c r="H15" s="73"/>
      <c r="I15" s="118">
        <f t="shared" si="0"/>
        <v>-3.0545679556156856E-2</v>
      </c>
      <c r="J15" s="73"/>
      <c r="K15" s="55">
        <v>2494428416634</v>
      </c>
      <c r="L15" s="73"/>
      <c r="M15" s="55" t="s">
        <v>39</v>
      </c>
      <c r="O15" s="138"/>
      <c r="P15" s="138"/>
      <c r="Q15" s="138"/>
      <c r="R15" s="138"/>
      <c r="S15" s="138"/>
      <c r="T15" s="138"/>
    </row>
    <row r="16" spans="1:20" customFormat="1" ht="21.75" customHeight="1" x14ac:dyDescent="0.45">
      <c r="A16" s="55" t="s">
        <v>148</v>
      </c>
      <c r="B16" s="67"/>
      <c r="C16" s="55">
        <v>3200000</v>
      </c>
      <c r="D16" s="73"/>
      <c r="E16" s="55">
        <v>893690</v>
      </c>
      <c r="F16" s="73"/>
      <c r="G16" s="55">
        <v>804321</v>
      </c>
      <c r="H16" s="73"/>
      <c r="I16" s="118">
        <f t="shared" si="0"/>
        <v>-0.1</v>
      </c>
      <c r="J16" s="73"/>
      <c r="K16" s="55">
        <v>2572427681460</v>
      </c>
      <c r="L16" s="73"/>
      <c r="M16" s="55" t="s">
        <v>39</v>
      </c>
      <c r="O16" s="138"/>
      <c r="P16" s="138"/>
      <c r="Q16" s="138"/>
      <c r="R16" s="138"/>
      <c r="S16" s="138"/>
      <c r="T16" s="138"/>
    </row>
    <row r="17" spans="1:20" customFormat="1" ht="21.75" customHeight="1" x14ac:dyDescent="0.45">
      <c r="A17" s="55" t="s">
        <v>157</v>
      </c>
      <c r="B17" s="67"/>
      <c r="C17" s="55">
        <v>4744704</v>
      </c>
      <c r="D17" s="73"/>
      <c r="E17" s="55">
        <v>810000</v>
      </c>
      <c r="F17" s="73"/>
      <c r="G17" s="55">
        <v>790800</v>
      </c>
      <c r="H17" s="73"/>
      <c r="I17" s="118">
        <f t="shared" si="0"/>
        <v>-2.3703703703703703E-2</v>
      </c>
      <c r="J17" s="73"/>
      <c r="K17" s="55">
        <v>3750071712341</v>
      </c>
      <c r="L17" s="73"/>
      <c r="M17" s="55" t="s">
        <v>39</v>
      </c>
      <c r="O17" s="138"/>
      <c r="P17" s="138"/>
      <c r="Q17" s="138"/>
      <c r="R17" s="138"/>
      <c r="S17" s="138"/>
      <c r="T17" s="138"/>
    </row>
    <row r="18" spans="1:20" customFormat="1" ht="21.75" customHeight="1" x14ac:dyDescent="0.45">
      <c r="A18" s="55" t="s">
        <v>156</v>
      </c>
      <c r="B18" s="67"/>
      <c r="C18" s="55">
        <v>3253232</v>
      </c>
      <c r="D18" s="73"/>
      <c r="E18" s="55">
        <v>899000</v>
      </c>
      <c r="F18" s="73"/>
      <c r="G18" s="55">
        <v>809100</v>
      </c>
      <c r="H18" s="73"/>
      <c r="I18" s="118">
        <f t="shared" si="0"/>
        <v>-0.1</v>
      </c>
      <c r="J18" s="73"/>
      <c r="K18" s="55">
        <v>2630758757881</v>
      </c>
      <c r="L18" s="73"/>
      <c r="M18" s="55" t="s">
        <v>39</v>
      </c>
      <c r="O18" s="138"/>
      <c r="P18" s="138"/>
      <c r="Q18" s="138"/>
      <c r="R18" s="138"/>
      <c r="S18" s="138"/>
      <c r="T18" s="138"/>
    </row>
    <row r="19" spans="1:20" x14ac:dyDescent="0.45">
      <c r="A19" s="55" t="s">
        <v>176</v>
      </c>
      <c r="C19" s="72">
        <v>2503046</v>
      </c>
      <c r="E19" s="72">
        <v>785400</v>
      </c>
      <c r="G19" s="72">
        <v>747444</v>
      </c>
      <c r="I19" s="118">
        <f t="shared" si="0"/>
        <v>-4.8326967150496565E-2</v>
      </c>
      <c r="K19" s="72">
        <v>1869869419773</v>
      </c>
      <c r="M19" s="55" t="s">
        <v>39</v>
      </c>
      <c r="O19" s="136"/>
      <c r="P19" s="136"/>
      <c r="Q19" s="137"/>
      <c r="R19" s="137"/>
      <c r="S19" s="137"/>
      <c r="T19" s="137"/>
    </row>
    <row r="20" spans="1:20" x14ac:dyDescent="0.45">
      <c r="A20" s="55" t="s">
        <v>175</v>
      </c>
      <c r="C20" s="72">
        <v>4197560</v>
      </c>
      <c r="E20" s="72">
        <v>2595369.0444</v>
      </c>
      <c r="G20" s="72">
        <v>2335833</v>
      </c>
      <c r="I20" s="118">
        <f t="shared" si="0"/>
        <v>-9.9999668625160715E-2</v>
      </c>
      <c r="K20" s="72">
        <v>9797690688083</v>
      </c>
      <c r="M20" s="55" t="s">
        <v>39</v>
      </c>
      <c r="O20" s="136"/>
      <c r="P20" s="136"/>
      <c r="Q20" s="137"/>
      <c r="R20" s="137"/>
      <c r="S20" s="137"/>
      <c r="T20" s="137"/>
    </row>
    <row r="21" spans="1:20" x14ac:dyDescent="0.45">
      <c r="A21" s="55" t="s">
        <v>174</v>
      </c>
      <c r="C21" s="72">
        <v>5000000</v>
      </c>
      <c r="E21" s="72">
        <v>1000000</v>
      </c>
      <c r="G21" s="72">
        <v>950124</v>
      </c>
      <c r="I21" s="118">
        <f t="shared" si="0"/>
        <v>-4.9875999999999997E-2</v>
      </c>
      <c r="K21" s="72">
        <v>4748036850375</v>
      </c>
      <c r="M21" s="55" t="s">
        <v>39</v>
      </c>
      <c r="O21" s="136"/>
      <c r="P21" s="136"/>
      <c r="Q21" s="137"/>
      <c r="R21" s="137"/>
      <c r="S21" s="137"/>
      <c r="T21" s="137"/>
    </row>
    <row r="22" spans="1:20" x14ac:dyDescent="0.45">
      <c r="A22" s="55" t="s">
        <v>186</v>
      </c>
      <c r="C22" s="72">
        <v>6385595</v>
      </c>
      <c r="E22" s="72">
        <v>866430</v>
      </c>
      <c r="G22" s="72">
        <v>802479</v>
      </c>
      <c r="I22" s="118">
        <f t="shared" si="0"/>
        <v>-7.3809771129808521E-2</v>
      </c>
      <c r="K22" s="72">
        <v>5121519548677</v>
      </c>
      <c r="M22" s="55" t="s">
        <v>39</v>
      </c>
    </row>
    <row r="23" spans="1:20" x14ac:dyDescent="0.45">
      <c r="A23" s="72" t="s">
        <v>184</v>
      </c>
      <c r="C23" s="72">
        <v>1926340</v>
      </c>
      <c r="E23" s="72">
        <v>2595590</v>
      </c>
      <c r="G23" s="72">
        <v>2745779</v>
      </c>
      <c r="I23" s="118">
        <f t="shared" si="0"/>
        <v>5.7863144795595609E-2</v>
      </c>
      <c r="K23" s="72">
        <v>5285469173518</v>
      </c>
      <c r="M23" s="72" t="s">
        <v>39</v>
      </c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0" bestFit="1" customWidth="1"/>
    <col min="8" max="8" width="1" style="52" customWidth="1"/>
    <col min="9" max="9" width="10.7109375" style="100" bestFit="1" customWidth="1"/>
    <col min="10" max="10" width="1" style="5" customWidth="1"/>
    <col min="11" max="11" width="25.28515625" style="97" bestFit="1" customWidth="1"/>
    <col min="12" max="12" width="13.42578125" style="5" customWidth="1"/>
    <col min="13" max="16384" width="9.140625" style="5"/>
  </cols>
  <sheetData>
    <row r="1" spans="1:12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K1" s="140"/>
      <c r="L1" s="141"/>
    </row>
    <row r="2" spans="1:12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K2" s="140"/>
      <c r="L2" s="141"/>
    </row>
    <row r="3" spans="1:12" ht="21" x14ac:dyDescent="0.45">
      <c r="A3" s="198" t="str">
        <f>'صورت وضعیت'!B12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K3" s="140"/>
      <c r="L3" s="141"/>
    </row>
    <row r="4" spans="1:12" x14ac:dyDescent="0.45">
      <c r="K4" s="140"/>
      <c r="L4" s="141"/>
    </row>
    <row r="5" spans="1:12" ht="21" x14ac:dyDescent="0.45">
      <c r="A5" s="62" t="s">
        <v>136</v>
      </c>
      <c r="B5" s="26"/>
      <c r="C5" s="26"/>
      <c r="D5" s="26"/>
      <c r="E5" s="71"/>
      <c r="F5" s="71"/>
      <c r="G5" s="106"/>
      <c r="H5" s="71"/>
      <c r="I5" s="111"/>
      <c r="K5" s="140"/>
      <c r="L5" s="141"/>
    </row>
    <row r="6" spans="1:12" x14ac:dyDescent="0.45">
      <c r="K6" s="140"/>
      <c r="L6" s="141"/>
    </row>
    <row r="7" spans="1:12" ht="42" x14ac:dyDescent="0.45">
      <c r="A7" s="63" t="s">
        <v>44</v>
      </c>
      <c r="C7" s="39" t="s">
        <v>45</v>
      </c>
      <c r="E7" s="39" t="s">
        <v>40</v>
      </c>
      <c r="G7" s="107" t="s">
        <v>46</v>
      </c>
      <c r="I7" s="107" t="s">
        <v>130</v>
      </c>
      <c r="K7" s="140"/>
      <c r="L7" s="141"/>
    </row>
    <row r="8" spans="1:12" ht="21" x14ac:dyDescent="0.45">
      <c r="A8" s="48"/>
      <c r="C8" s="20"/>
      <c r="E8" s="14" t="s">
        <v>121</v>
      </c>
      <c r="G8" s="99"/>
      <c r="I8" s="99"/>
      <c r="K8" s="140"/>
      <c r="L8" s="178"/>
    </row>
    <row r="9" spans="1:12" ht="21" x14ac:dyDescent="0.45">
      <c r="A9" s="65" t="s">
        <v>127</v>
      </c>
      <c r="B9" s="27"/>
      <c r="C9" s="2" t="s">
        <v>47</v>
      </c>
      <c r="D9" s="27"/>
      <c r="E9" s="38">
        <f>'درآمد سرمایه گذاری در سهام'!S11</f>
        <v>108837003692</v>
      </c>
      <c r="G9" s="108">
        <v>8.1375884394367572E-3</v>
      </c>
      <c r="H9" s="92"/>
      <c r="I9" s="108">
        <v>5.2760903877990828E-4</v>
      </c>
      <c r="K9" s="140"/>
      <c r="L9" s="179"/>
    </row>
    <row r="10" spans="1:12" ht="42" x14ac:dyDescent="0.45">
      <c r="A10" s="64" t="s">
        <v>126</v>
      </c>
      <c r="C10" s="7" t="s">
        <v>48</v>
      </c>
      <c r="E10" s="38">
        <f>'درآمد سرمایه گذاری در صندوق'!S21</f>
        <v>182397558865</v>
      </c>
      <c r="G10" s="108">
        <v>1.363760684373205E-2</v>
      </c>
      <c r="H10" s="92"/>
      <c r="I10" s="108">
        <v>8.8420847178869973E-4</v>
      </c>
      <c r="K10" s="140"/>
      <c r="L10" s="179"/>
    </row>
    <row r="11" spans="1:12" ht="27.75" customHeight="1" x14ac:dyDescent="0.45">
      <c r="A11" s="64" t="s">
        <v>128</v>
      </c>
      <c r="C11" s="7" t="s">
        <v>49</v>
      </c>
      <c r="E11" s="11">
        <f>'درآمد سرمایه گذاری در اوراق'!S35</f>
        <v>6274294179743</v>
      </c>
      <c r="G11" s="108">
        <v>0.4691200791156559</v>
      </c>
      <c r="H11" s="92"/>
      <c r="I11" s="108">
        <v>3.0415889898666004E-2</v>
      </c>
      <c r="K11" s="140"/>
      <c r="L11" s="179"/>
    </row>
    <row r="12" spans="1:12" ht="30" customHeight="1" x14ac:dyDescent="0.45">
      <c r="A12" s="65" t="s">
        <v>129</v>
      </c>
      <c r="C12" s="7" t="s">
        <v>50</v>
      </c>
      <c r="E12" s="11">
        <f>'درآمد سپرده بانکی'!G10</f>
        <v>6782412821212</v>
      </c>
      <c r="G12" s="108">
        <v>0.50711138944593448</v>
      </c>
      <c r="H12" s="92"/>
      <c r="I12" s="108">
        <v>3.2879096151295667E-2</v>
      </c>
      <c r="K12" s="140"/>
      <c r="L12" s="179"/>
    </row>
    <row r="13" spans="1:12" ht="30" customHeight="1" x14ac:dyDescent="0.45">
      <c r="A13" s="65" t="s">
        <v>169</v>
      </c>
      <c r="C13" s="2" t="s">
        <v>52</v>
      </c>
      <c r="E13" s="11">
        <f>'درآمد سرمایه گذاری در کالایی'!S11</f>
        <v>21705689340</v>
      </c>
      <c r="G13" s="108">
        <v>1.6229036141333327E-3</v>
      </c>
      <c r="H13" s="92"/>
      <c r="I13" s="108">
        <v>1.0522264946893685E-4</v>
      </c>
      <c r="K13" s="140"/>
      <c r="L13" s="179"/>
    </row>
    <row r="14" spans="1:12" ht="23.25" customHeight="1" x14ac:dyDescent="0.45">
      <c r="A14" s="83" t="s">
        <v>51</v>
      </c>
      <c r="C14" s="160" t="s">
        <v>166</v>
      </c>
      <c r="E14" s="11">
        <f>'سایر درآمدها'!E9</f>
        <v>4954387672</v>
      </c>
      <c r="G14" s="108">
        <v>3.7043254110751168E-4</v>
      </c>
      <c r="H14" s="92"/>
      <c r="I14" s="108">
        <v>2.4017380382542509E-5</v>
      </c>
      <c r="K14" s="140"/>
      <c r="L14" s="179"/>
    </row>
    <row r="15" spans="1:12" ht="21" x14ac:dyDescent="0.45">
      <c r="A15" s="35" t="s">
        <v>144</v>
      </c>
      <c r="C15" s="1"/>
      <c r="E15" s="36">
        <f>SUM(E9:E14)</f>
        <v>13374601640524</v>
      </c>
      <c r="G15" s="109">
        <v>0.99999999999999989</v>
      </c>
      <c r="H15" s="86"/>
      <c r="I15" s="109">
        <v>6.4836043590381767E-2</v>
      </c>
      <c r="K15" s="140"/>
      <c r="L15" s="179"/>
    </row>
    <row r="16" spans="1:12" x14ac:dyDescent="0.45">
      <c r="K16" s="140"/>
      <c r="L16" s="141"/>
    </row>
    <row r="17" spans="11:12" x14ac:dyDescent="0.45">
      <c r="K17" s="140"/>
      <c r="L17" s="141"/>
    </row>
    <row r="18" spans="11:12" x14ac:dyDescent="0.45">
      <c r="K18" s="140"/>
      <c r="L18" s="141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rightToLeft="1" view="pageBreakPreview" zoomScale="95" zoomScaleNormal="100" zoomScaleSheetLayoutView="95" workbookViewId="0">
      <selection activeCell="K25" sqref="K25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28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4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3" ht="21" x14ac:dyDescent="0.45">
      <c r="A3" s="198" t="str">
        <f>سهام!A3</f>
        <v>برای ماه منتهی به 1405/02/31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3" ht="21" x14ac:dyDescent="0.45">
      <c r="A5" s="207" t="s">
        <v>139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3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200</v>
      </c>
      <c r="N6" s="199"/>
      <c r="O6" s="199"/>
      <c r="P6" s="199"/>
      <c r="Q6" s="199"/>
      <c r="R6" s="199"/>
      <c r="S6" s="199"/>
      <c r="T6" s="199"/>
      <c r="U6" s="199"/>
    </row>
    <row r="7" spans="1:23" ht="21" x14ac:dyDescent="0.45">
      <c r="A7" s="205" t="s">
        <v>54</v>
      </c>
      <c r="C7" s="206" t="s">
        <v>55</v>
      </c>
      <c r="D7" s="69"/>
      <c r="E7" s="206" t="s">
        <v>56</v>
      </c>
      <c r="F7" s="69"/>
      <c r="G7" s="206" t="s">
        <v>57</v>
      </c>
      <c r="H7" s="69"/>
      <c r="I7" s="208" t="s">
        <v>11</v>
      </c>
      <c r="J7" s="208"/>
      <c r="K7" s="208"/>
      <c r="M7" s="206" t="s">
        <v>55</v>
      </c>
      <c r="N7" s="69"/>
      <c r="O7" s="206" t="s">
        <v>56</v>
      </c>
      <c r="P7" s="69"/>
      <c r="Q7" s="206" t="s">
        <v>57</v>
      </c>
      <c r="R7" s="69"/>
      <c r="S7" s="208" t="s">
        <v>11</v>
      </c>
      <c r="T7" s="208"/>
      <c r="U7" s="208"/>
    </row>
    <row r="8" spans="1:23" ht="42" x14ac:dyDescent="0.45">
      <c r="A8" s="199"/>
      <c r="C8" s="199"/>
      <c r="E8" s="199"/>
      <c r="G8" s="199"/>
      <c r="I8" s="148" t="s">
        <v>40</v>
      </c>
      <c r="J8" s="69"/>
      <c r="K8" s="98" t="s">
        <v>46</v>
      </c>
      <c r="M8" s="199"/>
      <c r="O8" s="199"/>
      <c r="Q8" s="199"/>
      <c r="S8" s="36" t="s">
        <v>40</v>
      </c>
      <c r="T8" s="69"/>
      <c r="U8" s="104" t="s">
        <v>46</v>
      </c>
    </row>
    <row r="9" spans="1:23" ht="21" x14ac:dyDescent="0.45">
      <c r="A9" s="147"/>
      <c r="C9" s="14" t="s">
        <v>121</v>
      </c>
      <c r="E9" s="14" t="s">
        <v>121</v>
      </c>
      <c r="G9" s="14" t="s">
        <v>121</v>
      </c>
      <c r="I9" s="14" t="s">
        <v>121</v>
      </c>
      <c r="J9" s="14"/>
      <c r="K9" s="99"/>
      <c r="M9" s="14" t="s">
        <v>121</v>
      </c>
      <c r="O9" s="14" t="s">
        <v>121</v>
      </c>
      <c r="Q9" s="14" t="s">
        <v>121</v>
      </c>
      <c r="S9" s="14" t="s">
        <v>121</v>
      </c>
      <c r="T9" s="14"/>
      <c r="U9" s="105"/>
      <c r="W9" s="143"/>
    </row>
    <row r="10" spans="1:23" x14ac:dyDescent="0.45">
      <c r="A10" s="151" t="s">
        <v>114</v>
      </c>
      <c r="B10" s="125"/>
      <c r="C10" s="33">
        <v>0</v>
      </c>
      <c r="D10" s="18"/>
      <c r="E10" s="49">
        <v>9662268589</v>
      </c>
      <c r="F10" s="49"/>
      <c r="G10" s="49">
        <v>18168201483</v>
      </c>
      <c r="H10" s="33"/>
      <c r="I10" s="49">
        <v>27830470072</v>
      </c>
      <c r="J10" s="33"/>
      <c r="K10" s="124">
        <v>5.6065281076344451E-3</v>
      </c>
      <c r="L10" s="33"/>
      <c r="M10" s="33">
        <v>0</v>
      </c>
      <c r="N10" s="33"/>
      <c r="O10" s="33">
        <v>90668802209</v>
      </c>
      <c r="Q10" s="49">
        <v>18168201483</v>
      </c>
      <c r="S10" s="49">
        <v>108837003692</v>
      </c>
      <c r="T10" s="33"/>
      <c r="U10" s="124">
        <v>8.1375884394367572E-3</v>
      </c>
      <c r="W10" s="143"/>
    </row>
    <row r="11" spans="1:23" ht="21" x14ac:dyDescent="0.45">
      <c r="A11" s="149" t="s">
        <v>144</v>
      </c>
      <c r="B11" s="19"/>
      <c r="C11" s="79">
        <f>SUM(C10:C10)</f>
        <v>0</v>
      </c>
      <c r="D11" s="33"/>
      <c r="E11" s="79">
        <f>SUM(E10:E10)</f>
        <v>9662268589</v>
      </c>
      <c r="F11" s="33"/>
      <c r="G11" s="79">
        <f>SUM(G10:G10)</f>
        <v>18168201483</v>
      </c>
      <c r="H11" s="33"/>
      <c r="I11" s="79">
        <f>SUM(I10:I10)</f>
        <v>27830470072</v>
      </c>
      <c r="J11" s="33"/>
      <c r="K11" s="126">
        <v>5.6065281076344451E-3</v>
      </c>
      <c r="L11" s="33"/>
      <c r="M11" s="79">
        <f>SUM(M10:M10)</f>
        <v>0</v>
      </c>
      <c r="O11" s="79">
        <f>SUM(O10:O10)</f>
        <v>90668802209</v>
      </c>
      <c r="P11" s="33"/>
      <c r="Q11" s="79">
        <f>SUM(Q10:Q10)</f>
        <v>18168201483</v>
      </c>
      <c r="R11" s="33"/>
      <c r="S11" s="79">
        <f>SUM(S10:S10)</f>
        <v>108837003692</v>
      </c>
      <c r="T11" s="33"/>
      <c r="U11" s="103">
        <v>8.1375884394367572E-3</v>
      </c>
      <c r="W11" s="143"/>
    </row>
    <row r="12" spans="1:23" x14ac:dyDescent="0.45">
      <c r="K12" s="127"/>
      <c r="W12" s="143"/>
    </row>
    <row r="13" spans="1:23" x14ac:dyDescent="0.45">
      <c r="W13" s="143"/>
    </row>
    <row r="14" spans="1:23" x14ac:dyDescent="0.45">
      <c r="Q14" s="144"/>
      <c r="U14" s="128"/>
      <c r="W14" s="143"/>
    </row>
    <row r="15" spans="1:23" x14ac:dyDescent="0.45">
      <c r="U15" s="128"/>
      <c r="W15" s="143"/>
    </row>
    <row r="16" spans="1:23" x14ac:dyDescent="0.45">
      <c r="U16" s="128"/>
    </row>
    <row r="17" spans="21:21" x14ac:dyDescent="0.45">
      <c r="U17" s="128"/>
    </row>
    <row r="18" spans="21:21" x14ac:dyDescent="0.45">
      <c r="U18" s="128"/>
    </row>
  </sheetData>
  <sortState ref="A9:U10">
    <sortCondition descending="1" ref="S9:S10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کالایی!Print_Area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2026-02-23T08:56:49Z</cp:lastPrinted>
  <dcterms:created xsi:type="dcterms:W3CDTF">2024-08-28T07:34:27Z</dcterms:created>
  <dcterms:modified xsi:type="dcterms:W3CDTF">2026-05-30T14:21:38Z</dcterms:modified>
</cp:coreProperties>
</file>