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720" tabRatio="939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 " sheetId="23" r:id="rId5"/>
    <sheet name="کالایی" sheetId="25" r:id="rId6"/>
    <sheet name="تعدیل قیمت" sheetId="6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" sheetId="11" r:id="rId11"/>
    <sheet name="درآمد سپرده بانکی" sheetId="13" r:id="rId12"/>
    <sheet name="درآمد سرمایه گذاری در کالایی" sheetId="26" r:id="rId13"/>
    <sheet name="سایر درآمدها" sheetId="14" r:id="rId14"/>
    <sheet name="مبالغ تخصیصی اوراق" sheetId="22" r:id="rId15"/>
    <sheet name="سود اوراق بهادار" sheetId="17" r:id="rId16"/>
    <sheet name="سود سپرده بانکی" sheetId="18" r:id="rId17"/>
    <sheet name="درآمد ناشی از فروش" sheetId="19" r:id="rId18"/>
    <sheet name="درآمد ناشی از تغییر قیمت اوراق" sheetId="21" r:id="rId19"/>
  </sheets>
  <definedNames>
    <definedName name="_xlnm._FilterDatabase" localSheetId="3" hidden="1">اوراق!$A$10:$AK$39</definedName>
    <definedName name="_xlnm._FilterDatabase" localSheetId="18" hidden="1">'درآمد ناشی از تغییر قیمت اوراق'!$7:$53</definedName>
    <definedName name="_xlnm._FilterDatabase" localSheetId="17" hidden="1">'درآمد ناشی از فروش'!#REF!</definedName>
    <definedName name="_xlnm._FilterDatabase" localSheetId="15" hidden="1">'سود اوراق بهادار'!$A$9:$S$35</definedName>
    <definedName name="_xlnm._FilterDatabase" localSheetId="1" hidden="1">سهام!#REF!</definedName>
    <definedName name="_xlnm.Print_Area" localSheetId="3">اوراق!$A$1:$AK$41</definedName>
    <definedName name="_xlnm.Print_Area" localSheetId="6">'تعدیل قیمت'!$A$1:$N$22</definedName>
    <definedName name="_xlnm.Print_Area" localSheetId="7">درآمد!$A$1:$J$17</definedName>
    <definedName name="_xlnm.Print_Area" localSheetId="11">'درآمد سپرده بانکی'!$A$1:$J$13</definedName>
    <definedName name="_xlnm.Print_Area" localSheetId="10">'درآمد سرمایه گذاری در اوراق'!$A$1:$U$42</definedName>
    <definedName name="_xlnm.Print_Area" localSheetId="8">'درآمد سرمایه گذاری در سهام'!$A$1:$V$13</definedName>
    <definedName name="_xlnm.Print_Area" localSheetId="9">'درآمد سرمایه گذاری در صندوق'!$A$1:$U$25</definedName>
    <definedName name="_xlnm.Print_Area" localSheetId="12">'درآمد سرمایه گذاری در کالایی'!$A$1:$U$11</definedName>
    <definedName name="_xlnm.Print_Area" localSheetId="18">'درآمد ناشی از تغییر قیمت اوراق'!$A$1:$R$53</definedName>
    <definedName name="_xlnm.Print_Area" localSheetId="17">'درآمد ناشی از فروش'!$A$1:$Q$17</definedName>
    <definedName name="_xlnm.Print_Area" localSheetId="13">'سایر درآمدها'!$A$1:$E$11</definedName>
    <definedName name="_xlnm.Print_Area" localSheetId="4">'سپرده '!$A$1:$K$11</definedName>
    <definedName name="_xlnm.Print_Area" localSheetId="15">'سود اوراق بهادار'!$A$1:$S$37</definedName>
    <definedName name="_xlnm.Print_Area" localSheetId="16">'سود سپرده بانکی'!$A$1:$N$11</definedName>
    <definedName name="_xlnm.Print_Area" localSheetId="1">سهام!$A$1:$Y$13</definedName>
    <definedName name="_xlnm.Print_Area" localSheetId="0">'صورت وضعیت'!$A$1:$C$19</definedName>
    <definedName name="_xlnm.Print_Area" localSheetId="5">کالایی!$A$1:$Y$13</definedName>
    <definedName name="_xlnm.Print_Area" localSheetId="14">'مبالغ تخصیصی اوراق'!$A$1:$H$17</definedName>
    <definedName name="_xlnm.Print_Area" localSheetId="2">'واحدهای صندوق'!$A$1:$Y$25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6" i="19" l="1"/>
  <c r="I15" i="19"/>
  <c r="V15" i="19"/>
  <c r="V14" i="19"/>
  <c r="V13" i="19"/>
  <c r="V9" i="19"/>
  <c r="U16" i="19"/>
  <c r="U15" i="19"/>
  <c r="U14" i="19"/>
  <c r="U13" i="19"/>
  <c r="U9" i="19"/>
  <c r="R16" i="19"/>
  <c r="T16" i="19"/>
  <c r="S16" i="19"/>
  <c r="I18" i="19"/>
  <c r="R14" i="19"/>
  <c r="R15" i="19"/>
  <c r="S36" i="17" l="1"/>
  <c r="M36" i="17"/>
  <c r="I21" i="19"/>
  <c r="Q21" i="19"/>
  <c r="Q22" i="19" s="1"/>
  <c r="O11" i="25"/>
  <c r="I10" i="26"/>
  <c r="S10" i="26"/>
  <c r="E16" i="19"/>
  <c r="G16" i="19"/>
  <c r="O16" i="19"/>
  <c r="Q16" i="19"/>
  <c r="M15" i="19"/>
  <c r="M16" i="19" s="1"/>
  <c r="E12" i="2"/>
  <c r="G12" i="2"/>
  <c r="K12" i="2"/>
  <c r="O12" i="2"/>
  <c r="U12" i="2"/>
  <c r="W12" i="2"/>
  <c r="G53" i="21"/>
  <c r="I53" i="21"/>
  <c r="E53" i="21"/>
  <c r="M53" i="21"/>
  <c r="O53" i="21"/>
  <c r="Q53" i="21"/>
  <c r="I36" i="17"/>
  <c r="O36" i="17"/>
  <c r="Q36" i="17"/>
  <c r="K36" i="17"/>
  <c r="C10" i="14"/>
  <c r="E10" i="14"/>
  <c r="C42" i="11"/>
  <c r="M42" i="11"/>
  <c r="E23" i="10"/>
  <c r="G23" i="10"/>
  <c r="C12" i="9"/>
  <c r="E12" i="9"/>
  <c r="G12" i="9"/>
  <c r="O12" i="9"/>
  <c r="Q12" i="9"/>
  <c r="M12" i="9"/>
  <c r="Q40" i="5"/>
  <c r="S40" i="5"/>
  <c r="W40" i="5"/>
  <c r="AA40" i="5"/>
  <c r="AG40" i="5"/>
  <c r="AI40" i="5"/>
  <c r="E24" i="4"/>
  <c r="G24" i="4"/>
  <c r="K24" i="4"/>
  <c r="O24" i="4"/>
  <c r="U24" i="4"/>
  <c r="W24" i="4"/>
  <c r="M6" i="11"/>
  <c r="M6" i="10"/>
  <c r="Q42" i="11"/>
  <c r="O42" i="11"/>
  <c r="E42" i="11"/>
  <c r="I22" i="19" l="1"/>
  <c r="S42" i="11"/>
  <c r="I42" i="11"/>
  <c r="A3" i="21"/>
  <c r="A3" i="19"/>
  <c r="A3" i="18"/>
  <c r="A3" i="17"/>
  <c r="A3" i="22"/>
  <c r="A3" i="14"/>
  <c r="A3" i="26"/>
  <c r="A3" i="13"/>
  <c r="A3" i="11"/>
  <c r="A3" i="10"/>
  <c r="A3" i="9"/>
  <c r="A3" i="6"/>
  <c r="Q6" i="25"/>
  <c r="C6" i="25"/>
  <c r="A3" i="25"/>
  <c r="I6" i="23"/>
  <c r="C6" i="23"/>
  <c r="A3" i="23"/>
  <c r="AC6" i="5"/>
  <c r="O6" i="5"/>
  <c r="A3" i="5"/>
  <c r="Q7" i="4"/>
  <c r="C7" i="4"/>
  <c r="S11" i="26"/>
  <c r="E13" i="8" s="1"/>
  <c r="I11" i="26"/>
  <c r="G42" i="11"/>
  <c r="C23" i="10"/>
  <c r="C10" i="23"/>
  <c r="E10" i="23"/>
  <c r="G10" i="23"/>
  <c r="I10" i="23"/>
  <c r="E11" i="25"/>
  <c r="G11" i="25"/>
  <c r="U11" i="25"/>
  <c r="W11" i="25"/>
  <c r="Q11" i="26"/>
  <c r="O11" i="26"/>
  <c r="M11" i="26"/>
  <c r="G11" i="26"/>
  <c r="E11" i="26"/>
  <c r="C11" i="26"/>
  <c r="E9" i="8" l="1"/>
  <c r="G10" i="18" l="1"/>
  <c r="C10" i="18" l="1"/>
  <c r="E10" i="18"/>
  <c r="I10" i="18"/>
  <c r="K10" i="18"/>
  <c r="M10" i="18"/>
  <c r="E14" i="8"/>
  <c r="E12" i="8"/>
  <c r="E11" i="8" l="1"/>
  <c r="E10" i="8" l="1"/>
  <c r="E15" i="8" l="1"/>
  <c r="A3" i="8"/>
  <c r="U10" i="26" l="1"/>
  <c r="U11" i="26" s="1"/>
  <c r="C8" i="6"/>
  <c r="K10" i="26" l="1"/>
  <c r="K11" i="26" s="1"/>
</calcChain>
</file>

<file path=xl/sharedStrings.xml><?xml version="1.0" encoding="utf-8"?>
<sst xmlns="http://schemas.openxmlformats.org/spreadsheetml/2006/main" count="777" uniqueCount="234">
  <si>
    <t>صندوق سرمایه‌گذاری تداوم اطمینان تمدن</t>
  </si>
  <si>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</si>
  <si>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</si>
  <si>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</si>
  <si>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</si>
  <si>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</si>
  <si>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</si>
  <si>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</si>
  <si>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</si>
  <si>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</si>
  <si>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</si>
  <si>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جمع</t>
  </si>
  <si>
    <t>نرخ سود موثر</t>
  </si>
  <si>
    <t>تعداد اوراق</t>
  </si>
  <si>
    <t>صندوق</t>
  </si>
  <si>
    <t>تعداد واحد</t>
  </si>
  <si>
    <t>قیمت ابطال / بازار هر واحد</t>
  </si>
  <si>
    <t>صندوق س.آرمان آتیه درخشان مس-س</t>
  </si>
  <si>
    <t>صندوق س.پشتوانه طلا تابان تمدن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</si>
  <si>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</si>
  <si>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</si>
  <si>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</si>
  <si>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</si>
  <si>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</si>
  <si>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</si>
  <si>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بله</t>
  </si>
  <si>
    <t>مرابحه عام دولت 166-ش.خ050419</t>
  </si>
  <si>
    <t>1403/04/19</t>
  </si>
  <si>
    <t>1405/04/19</t>
  </si>
  <si>
    <t>مرابحه گلرنگ فرش بیدگل060224</t>
  </si>
  <si>
    <t>1403/02/24</t>
  </si>
  <si>
    <t>1406/02/24</t>
  </si>
  <si>
    <t>اوراق بهاداری که ارزش آنها در تاریخ گزارش تعدیل شده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</si>
  <si>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</si>
  <si>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</si>
  <si>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</si>
  <si>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</si>
  <si>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</si>
  <si>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</si>
  <si>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سایر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</si>
  <si>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</si>
  <si>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</si>
  <si>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</si>
  <si>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</si>
  <si>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</si>
  <si>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</si>
  <si>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</si>
  <si>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1-2</t>
  </si>
  <si>
    <t>2-2</t>
  </si>
  <si>
    <t>3-2</t>
  </si>
  <si>
    <t>4-2</t>
  </si>
  <si>
    <t>سایر درآمدها</t>
  </si>
  <si>
    <t>5-2</t>
  </si>
  <si>
    <t>طی ماه</t>
  </si>
  <si>
    <t>سهام</t>
  </si>
  <si>
    <t>درآمد سود سهام</t>
  </si>
  <si>
    <t>درآمد تغییر ارزش</t>
  </si>
  <si>
    <t>درآمد فروش</t>
  </si>
  <si>
    <t>درآمد سود صندوق</t>
  </si>
  <si>
    <t>عنوان</t>
  </si>
  <si>
    <t>درآمد سود اوراق</t>
  </si>
  <si>
    <t>مبالغ تخصیص یافته بابت خرید و نگهداری اوراق بهادار با درآمد ثابت (نرخ سود ترجیحی)</t>
  </si>
  <si>
    <t>طرف معامله</t>
  </si>
  <si>
    <t>نوع وابستگی</t>
  </si>
  <si>
    <t>نام ورقه بهادار</t>
  </si>
  <si>
    <t>مدیر صندوق</t>
  </si>
  <si>
    <t>نام سپرده بانکی</t>
  </si>
  <si>
    <t>سود سپرده بانکی و گواهی سپرده</t>
  </si>
  <si>
    <t>هزینه تنزیل</t>
  </si>
  <si>
    <t>سود اوراق بهادار با درآمد ثابت</t>
  </si>
  <si>
    <t>تاریخ دریافت سود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</si>
  <si>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</si>
  <si>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</si>
  <si>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</si>
  <si>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</si>
  <si>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</si>
  <si>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</si>
  <si>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</si>
  <si>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</si>
  <si>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</si>
  <si>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</t>
  </si>
  <si>
    <t>بهای تمام شده اوراق (ریال)</t>
  </si>
  <si>
    <t>مبلغ شناسایی شده بابت قرارداد خرید و نگهداری اوراق بهادار (ریال)</t>
  </si>
  <si>
    <t>تامین سرمایه تمدن</t>
  </si>
  <si>
    <t>3-1-سرمایه‌گذاری در اوراق بهادار با درآمد ثابت یا علی‌الحساب</t>
  </si>
  <si>
    <t>مرابحه پدیده جم-تمدن070617</t>
  </si>
  <si>
    <t>1403/06/17</t>
  </si>
  <si>
    <t>1407/06/17</t>
  </si>
  <si>
    <t>صکوک مرابحه دیران72-3ماهه23%</t>
  </si>
  <si>
    <t>مرابحه عام دولت176-ش.خ050603</t>
  </si>
  <si>
    <t>1403/02/22</t>
  </si>
  <si>
    <t>1407/02/22</t>
  </si>
  <si>
    <t>1403/12/28</t>
  </si>
  <si>
    <t>1403/07/03</t>
  </si>
  <si>
    <t>1405/06/03</t>
  </si>
  <si>
    <t xml:space="preserve"> تنزیل سود بانک</t>
  </si>
  <si>
    <t>مشارکت ش شیراز042-3ماهه18%</t>
  </si>
  <si>
    <t>مشارکت ش اصفهان042-3ماهه18%</t>
  </si>
  <si>
    <t>مشارکت ش تهران42-3ماهه18%</t>
  </si>
  <si>
    <t>1404/12/25</t>
  </si>
  <si>
    <t>1404/12/24</t>
  </si>
  <si>
    <t xml:space="preserve"> صکوک مرابحه دیران72</t>
  </si>
  <si>
    <t xml:space="preserve"> مرابحه پدیده جم-تمدن070617</t>
  </si>
  <si>
    <t>صندوق س. شاخصی کیان-س</t>
  </si>
  <si>
    <t>مشارکت ش اصفهان512-3ماهه18%</t>
  </si>
  <si>
    <t>1401/12/28</t>
  </si>
  <si>
    <t>1405/12/28</t>
  </si>
  <si>
    <t>صندوق س سروسودمند مدبران-سهام</t>
  </si>
  <si>
    <t>صندوق سرمایه گذاری عقیق-سهام</t>
  </si>
  <si>
    <t>صکوک مرابحه دسبحان712-3ماهه23%</t>
  </si>
  <si>
    <t>مرابحه عام دولت203-ش.خ050807</t>
  </si>
  <si>
    <t>1403/12/26</t>
  </si>
  <si>
    <t>1407/12/26</t>
  </si>
  <si>
    <t>وراق مشارکت صکوک مرابحه دسبحان712-3</t>
  </si>
  <si>
    <t>توسعه معادن وص.معدنی خاورمیانه</t>
  </si>
  <si>
    <t>مرابحه پاریزشرق070228</t>
  </si>
  <si>
    <t>1404/02/28</t>
  </si>
  <si>
    <t>1407/02/28</t>
  </si>
  <si>
    <t>1403/12/07</t>
  </si>
  <si>
    <t>سپرده های بانکی</t>
  </si>
  <si>
    <t>درصد به کل دارایی‌ها</t>
  </si>
  <si>
    <t>ریال</t>
  </si>
  <si>
    <t>سپرده‌های بانکی</t>
  </si>
  <si>
    <t>درصد</t>
  </si>
  <si>
    <t xml:space="preserve">نرخ اسمی (درصد) </t>
  </si>
  <si>
    <t xml:space="preserve">میانگین نرخ بازده تا سررسید قراردادهای منعقده (درصد) </t>
  </si>
  <si>
    <t>درآمد حاصل از سرمایه‌گذاری در واحدهای صندوق‌های سرمایه‌گذاری</t>
  </si>
  <si>
    <t>درآمد حاصل از سرمایه‌گذاری در سهام و حق تقدم سهام</t>
  </si>
  <si>
    <t>درآمد حاصل از سرمایه‌گذاری در اوراق بهادار با درآمد ثابت</t>
  </si>
  <si>
    <t>درآمد حاصل از سرمایه‌گذاری در سپرده بانکی و گواهی سپرده</t>
  </si>
  <si>
    <t>درصد از کل دارایی‌ها</t>
  </si>
  <si>
    <t>4-1- سرمایه‌گذاری در  سپرده‌ بانکی</t>
  </si>
  <si>
    <t>مبلغ (ریال)</t>
  </si>
  <si>
    <t>نرخ سود علی‌الحساب</t>
  </si>
  <si>
    <t xml:space="preserve"> 1 -   سرمایه‌گذاری‌ها</t>
  </si>
  <si>
    <t xml:space="preserve"> 1 -1-   سرمایه‌گذاری در سهام و حق تقدم سهام</t>
  </si>
  <si>
    <t>2- درآمد حاصل از سرمایه‌گذاری‌ها</t>
  </si>
  <si>
    <t>2-1-سرمایه‌گذاری در واحدهای صندوق‌های سرمایه‌گذاری</t>
  </si>
  <si>
    <t>(بر اساس دستورالعمل نحوه تعیین قیمت خرید و فروش اوراق بهادار در صندوق‌های سرمایه‌گذاری)</t>
  </si>
  <si>
    <t>1-2- درآمد حاصل از سرمایه‌گذاری در سهام و حق تقدم سهام</t>
  </si>
  <si>
    <t>2-2- درآمد حاصل از سرمایه‌گذاری در واحدهای صندوق</t>
  </si>
  <si>
    <t>3-2- درآمد حاصل از سرمایه‌گذاری در اوراق بهادار با درآمد ثابت:</t>
  </si>
  <si>
    <t>مبلغ ابطال</t>
  </si>
  <si>
    <t>4-2- درآمد حاصل از سرمایه‌گذاری در سپرده بانکی و گواهی سپرده</t>
  </si>
  <si>
    <t>جمع کل</t>
  </si>
  <si>
    <t>اوراق مشارکت مرابحه پاریزشرق070228</t>
  </si>
  <si>
    <t>1404/04/31</t>
  </si>
  <si>
    <t>1405/08/07</t>
  </si>
  <si>
    <t>مرابحه عام دولت223-ش.خ070431</t>
  </si>
  <si>
    <t>شهردادری تهران</t>
  </si>
  <si>
    <t>شهرداری تبریز</t>
  </si>
  <si>
    <t>1407/04/31</t>
  </si>
  <si>
    <t>1407/12/28</t>
  </si>
  <si>
    <t>سود سپرده‌های بانکی</t>
  </si>
  <si>
    <t>قطار شهری شهرداری تبریز</t>
  </si>
  <si>
    <t>قطار شهری شهرداری تهران</t>
  </si>
  <si>
    <t>مرابحه عام دولت241-ش.خ070829</t>
  </si>
  <si>
    <t>مرابحه عام دولت234-ش.خ070808</t>
  </si>
  <si>
    <t>1404/07/29</t>
  </si>
  <si>
    <t>1404/07/08</t>
  </si>
  <si>
    <t>1407/08/08</t>
  </si>
  <si>
    <t>خیر</t>
  </si>
  <si>
    <t>صندوق س.پشتوانه طلای صبا</t>
  </si>
  <si>
    <t>1407/08/29</t>
  </si>
  <si>
    <t>شمش نقره SilverBar</t>
  </si>
  <si>
    <t>صندوق س.كالاي زمرد بيدار</t>
  </si>
  <si>
    <t>6-2</t>
  </si>
  <si>
    <t>6-2- سایر درآمدها</t>
  </si>
  <si>
    <t>5-2- درآمد حاصل از سرمایه‌گذاری در گواهی سپرده کالایی</t>
  </si>
  <si>
    <t>درآمد حاصل از سرمایه‌گذاری در گواهی سپرده کالایی</t>
  </si>
  <si>
    <t>1404/10/30</t>
  </si>
  <si>
    <t>صندوق س.موج گستر ثروت-س</t>
  </si>
  <si>
    <t>صندوق س.پشتوانه طلای زرین آگاه</t>
  </si>
  <si>
    <t>صکوک مرابحه کگل81-3ماهه23%</t>
  </si>
  <si>
    <t>صکوک مرابحه کگل0811-3ماهه23%</t>
  </si>
  <si>
    <t>سلف آهن اسفنجی توسعه گل گهر</t>
  </si>
  <si>
    <t>مرابحه عام دولت266-ش.خ070930</t>
  </si>
  <si>
    <t>1404/11/20</t>
  </si>
  <si>
    <t>1408/11/20</t>
  </si>
  <si>
    <t>1404/11/19</t>
  </si>
  <si>
    <t>1406/11/19</t>
  </si>
  <si>
    <t>1407/09/30</t>
  </si>
  <si>
    <t>اوراق مشارکت صکوک مرابحه کگل0811-3</t>
  </si>
  <si>
    <t>صندوق س.هستی بخش آگاه-س</t>
  </si>
  <si>
    <t>سلف موازی آهن اسفنجی غدیر</t>
  </si>
  <si>
    <t>مرابحه آریس آمل 14081224</t>
  </si>
  <si>
    <t>مرابحه عام دولت275-ش.خ080205</t>
  </si>
  <si>
    <t>1404/12/27</t>
  </si>
  <si>
    <t>1406/12/27</t>
  </si>
  <si>
    <t>1408/12/24</t>
  </si>
  <si>
    <t>1404/12/05</t>
  </si>
  <si>
    <t>1408/05/05</t>
  </si>
  <si>
    <t>صندوق س.مبتنی بر کالای فارابی</t>
  </si>
  <si>
    <t>-</t>
  </si>
  <si>
    <t>تامین سرمایه امید</t>
  </si>
  <si>
    <t>صکوک مرابحه کگل81</t>
  </si>
  <si>
    <t>1405/02/31</t>
  </si>
  <si>
    <t xml:space="preserve"> اوراق آریس آمل</t>
  </si>
  <si>
    <t>برای ماه منتهی به 1405/03/31</t>
  </si>
  <si>
    <t>1405/03/31</t>
  </si>
  <si>
    <t>از ابتدای سال مالی تا پایان خرداد 1405</t>
  </si>
  <si>
    <t>ایران خودرو دیزل</t>
  </si>
  <si>
    <t>صندوق س.کالای تابان تمدن1</t>
  </si>
  <si>
    <t>صندوق س.پشتوانه طلای دماوند</t>
  </si>
  <si>
    <t>اسناد خزانه-م11بودجه02-050720</t>
  </si>
  <si>
    <t>اسناد خزانه-م13بودجه02-051021</t>
  </si>
  <si>
    <t>اسناد خزانه-م12بودجه02-050916</t>
  </si>
  <si>
    <t>اسنادخزانه-م2بودجه02-050923</t>
  </si>
  <si>
    <t>اسنادخزانه-م10بودجه02-051112</t>
  </si>
  <si>
    <t>مرابحه عام دولت211-ش.خ050528</t>
  </si>
  <si>
    <t>صکوک مرابحه دوچرخ83-3ماهه23%</t>
  </si>
  <si>
    <t>صکوک مرابحه آکو903-3ماهه23%</t>
  </si>
  <si>
    <t>شهرداری اصفهان</t>
  </si>
  <si>
    <t>1402/12/29</t>
  </si>
  <si>
    <t>1405/07/20</t>
  </si>
  <si>
    <t>1405/10/21</t>
  </si>
  <si>
    <t>1405/09/16</t>
  </si>
  <si>
    <t>1402/06/19</t>
  </si>
  <si>
    <t>1405/09/23</t>
  </si>
  <si>
    <t>1402/12/21</t>
  </si>
  <si>
    <t>1405/11/12</t>
  </si>
  <si>
    <t>1405/05/28</t>
  </si>
  <si>
    <t>1405/03/09</t>
  </si>
  <si>
    <t>1408/03/09</t>
  </si>
  <si>
    <t>1405/03/02</t>
  </si>
  <si>
    <t>1409/03/02</t>
  </si>
  <si>
    <t>1409/03/31</t>
  </si>
  <si>
    <t>تعدیل کارمزد کارگزار</t>
  </si>
  <si>
    <t>شهردادری تهران-قطار شهری</t>
  </si>
  <si>
    <t>شهرداری تبریز- قطار شهری</t>
  </si>
  <si>
    <t>سلف آهن اسفنجی غدیر</t>
  </si>
  <si>
    <t>ظخاور06041</t>
  </si>
  <si>
    <t>مالیات</t>
  </si>
  <si>
    <t>کارمزد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</si>
</sst>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 * #,##0.00_-_ر_ي_ا_ل_ ;_ * #,##0.00\-_ر_ي_ا_ل_ ;_ * &quot;-&quot;??_-_ر_ي_ا_ل_ ;_ @_ "/>
    <numFmt numFmtId="164" formatCode="#,###;\(#,###\);\-"/>
    <numFmt numFmtId="165" formatCode=";;;"/>
    <numFmt numFmtId="166" formatCode="#,###.00000;\(#,###.00000\);\-"/>
    <numFmt numFmtId="167" formatCode="#,##0.0000_);\(#,##0.0000\)"/>
    <numFmt numFmtId="168" formatCode="_ * #,##0_-_ر_ي_ا_ل_ ;_ * #,##0\-_ر_ي_ا_ل_ ;_ * &quot;-&quot;??_-_ر_ي_ا_ل_ ;_ @_ "/>
    <numFmt numFmtId="169" formatCode="0.00%;\(0.00%\);\-"/>
    <numFmt numFmtId="170" formatCode="_(* #,##0_);_(* \(#,##0\);_(* &quot;-&quot;??_);_(@_)"/>
    <numFmt numFmtId="171" formatCode="#,###.0000000;\(#,###.0000000\);\-"/>
  </numFmts>
  <fonts count="19" x14ac:knownFonts="1">
    <font>
      <sz val="10"/>
      <color rgb="FF000000"/>
      <name val="Arial"/>
      <charset val="1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2"/>
      <color theme="1"/>
      <name val="B Nazanin"/>
      <charset val="178"/>
    </font>
    <font>
      <sz val="10"/>
      <color rgb="FF000000"/>
      <name val="Arial"/>
      <family val="2"/>
    </font>
    <font>
      <b/>
      <sz val="12"/>
      <name val="B Nazanin"/>
      <charset val="178"/>
    </font>
    <font>
      <sz val="12"/>
      <color theme="1"/>
      <name val="B Nazanin"/>
      <charset val="178"/>
    </font>
    <font>
      <sz val="10"/>
      <color rgb="FF000000"/>
      <name val="Arial"/>
      <family val="2"/>
    </font>
    <font>
      <sz val="8"/>
      <name val="Arial"/>
      <family val="2"/>
    </font>
    <font>
      <sz val="14"/>
      <color rgb="FF000000"/>
      <name val="Arial"/>
      <family val="2"/>
    </font>
    <font>
      <sz val="12"/>
      <name val="B Nazanin"/>
      <charset val="178"/>
    </font>
    <font>
      <b/>
      <u/>
      <sz val="14"/>
      <color rgb="FF000000"/>
      <name val="B Nazanin"/>
      <charset val="178"/>
    </font>
    <font>
      <sz val="12"/>
      <color rgb="FFFF0000"/>
      <name val="B Nazanin"/>
      <charset val="178"/>
    </font>
    <font>
      <sz val="12"/>
      <color theme="0" tint="-0.249977111117893"/>
      <name val="B Nazanin"/>
      <charset val="178"/>
    </font>
    <font>
      <b/>
      <sz val="10"/>
      <color rgb="FF000000"/>
      <name val="Arial"/>
      <family val="2"/>
    </font>
    <font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26">
    <xf numFmtId="0" fontId="0" fillId="0" borderId="0" xfId="0" applyAlignment="1">
      <alignment horizontal="left"/>
    </xf>
    <xf numFmtId="164" fontId="4" fillId="0" borderId="0" xfId="0" applyNumberFormat="1" applyFont="1" applyFill="1" applyBorder="1" applyAlignment="1">
      <alignment horizontal="right" vertical="top"/>
    </xf>
    <xf numFmtId="164" fontId="4" fillId="0" borderId="0" xfId="0" applyNumberFormat="1" applyFont="1" applyFill="1" applyBorder="1" applyAlignment="1">
      <alignment horizontal="center" vertical="top"/>
    </xf>
    <xf numFmtId="164" fontId="6" fillId="0" borderId="9" xfId="3" applyNumberFormat="1" applyFont="1" applyFill="1" applyBorder="1" applyAlignment="1">
      <alignment horizontal="center" vertical="center" wrapText="1" readingOrder="2"/>
    </xf>
    <xf numFmtId="164" fontId="9" fillId="0" borderId="9" xfId="3" applyNumberFormat="1" applyFont="1" applyFill="1" applyBorder="1" applyAlignment="1">
      <alignment horizontal="center" vertical="center" wrapText="1" readingOrder="2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 applyFill="1" applyAlignment="1">
      <alignment horizontal="center" vertical="top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top"/>
    </xf>
    <xf numFmtId="164" fontId="4" fillId="0" borderId="0" xfId="1" applyNumberFormat="1" applyFont="1" applyFill="1" applyBorder="1" applyAlignment="1">
      <alignment horizontal="center" vertical="top"/>
    </xf>
    <xf numFmtId="164" fontId="4" fillId="0" borderId="0" xfId="0" applyNumberFormat="1" applyFont="1" applyFill="1" applyAlignment="1">
      <alignment horizontal="center" vertical="center"/>
    </xf>
    <xf numFmtId="164" fontId="4" fillId="0" borderId="2" xfId="0" applyNumberFormat="1" applyFont="1" applyBorder="1" applyAlignment="1">
      <alignment horizontal="left"/>
    </xf>
    <xf numFmtId="164" fontId="4" fillId="0" borderId="0" xfId="1" applyNumberFormat="1" applyFont="1" applyAlignment="1">
      <alignment horizontal="left"/>
    </xf>
    <xf numFmtId="164" fontId="4" fillId="0" borderId="0" xfId="0" applyNumberFormat="1" applyFont="1" applyFill="1" applyBorder="1" applyAlignment="1">
      <alignment horizontal="center" vertical="center"/>
    </xf>
    <xf numFmtId="164" fontId="14" fillId="0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left"/>
    </xf>
    <xf numFmtId="164" fontId="4" fillId="0" borderId="0" xfId="0" applyNumberFormat="1" applyFont="1" applyFill="1" applyAlignment="1">
      <alignment horizontal="right" vertical="top"/>
    </xf>
    <xf numFmtId="164" fontId="4" fillId="0" borderId="0" xfId="0" applyNumberFormat="1" applyFont="1" applyFill="1" applyAlignment="1">
      <alignment horizontal="left"/>
    </xf>
    <xf numFmtId="164" fontId="4" fillId="0" borderId="0" xfId="1" applyNumberFormat="1" applyFont="1" applyFill="1" applyAlignment="1">
      <alignment horizontal="left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0" borderId="0" xfId="4" applyNumberFormat="1" applyFont="1" applyAlignment="1">
      <alignment horizontal="left"/>
    </xf>
    <xf numFmtId="164" fontId="9" fillId="0" borderId="9" xfId="0" applyNumberFormat="1" applyFont="1" applyBorder="1" applyAlignment="1">
      <alignment horizontal="center" vertical="center" readingOrder="2"/>
    </xf>
    <xf numFmtId="164" fontId="8" fillId="0" borderId="0" xfId="0" applyNumberFormat="1" applyFont="1" applyFill="1" applyAlignment="1">
      <alignment horizontal="right" vertical="center"/>
    </xf>
    <xf numFmtId="164" fontId="4" fillId="0" borderId="0" xfId="0" applyNumberFormat="1" applyFont="1" applyBorder="1" applyAlignment="1">
      <alignment horizontal="left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/>
    </xf>
    <xf numFmtId="164" fontId="4" fillId="0" borderId="0" xfId="1" applyNumberFormat="1" applyFont="1" applyFill="1" applyAlignment="1">
      <alignment horizontal="center" vertical="center"/>
    </xf>
    <xf numFmtId="164" fontId="4" fillId="0" borderId="0" xfId="0" applyNumberFormat="1" applyFont="1" applyBorder="1" applyAlignment="1">
      <alignment vertical="top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vertical="top"/>
    </xf>
    <xf numFmtId="164" fontId="13" fillId="0" borderId="0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 readingOrder="2"/>
    </xf>
    <xf numFmtId="164" fontId="3" fillId="0" borderId="8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left"/>
    </xf>
    <xf numFmtId="164" fontId="3" fillId="0" borderId="0" xfId="1" applyNumberFormat="1" applyFont="1" applyFill="1" applyAlignment="1">
      <alignment horizontal="center" vertical="center"/>
    </xf>
    <xf numFmtId="164" fontId="8" fillId="0" borderId="0" xfId="0" applyNumberFormat="1" applyFont="1" applyFill="1" applyAlignment="1">
      <alignment vertical="center"/>
    </xf>
    <xf numFmtId="164" fontId="3" fillId="0" borderId="0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164" fontId="4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center" vertical="center"/>
    </xf>
    <xf numFmtId="164" fontId="3" fillId="0" borderId="0" xfId="1" applyNumberFormat="1" applyFont="1" applyAlignment="1">
      <alignment horizontal="left"/>
    </xf>
    <xf numFmtId="164" fontId="4" fillId="0" borderId="0" xfId="0" applyNumberFormat="1" applyFont="1" applyFill="1" applyAlignment="1">
      <alignment vertical="top"/>
    </xf>
    <xf numFmtId="164" fontId="4" fillId="0" borderId="0" xfId="0" applyNumberFormat="1" applyFont="1" applyAlignment="1">
      <alignment horizontal="left" wrapText="1"/>
    </xf>
    <xf numFmtId="164" fontId="8" fillId="0" borderId="0" xfId="0" applyNumberFormat="1" applyFont="1" applyFill="1" applyAlignment="1">
      <alignment horizontal="right" vertical="center" wrapText="1" readingOrder="2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164" fontId="3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left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0" xfId="4" applyNumberFormat="1" applyFont="1" applyAlignment="1">
      <alignment horizontal="center" vertical="center"/>
    </xf>
    <xf numFmtId="164" fontId="8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8" fillId="0" borderId="0" xfId="0" applyNumberFormat="1" applyFont="1" applyFill="1" applyAlignment="1">
      <alignment horizontal="center" vertical="center" readingOrder="2"/>
    </xf>
    <xf numFmtId="164" fontId="4" fillId="0" borderId="0" xfId="1" applyNumberFormat="1" applyFont="1" applyBorder="1" applyAlignment="1">
      <alignment horizontal="center"/>
    </xf>
    <xf numFmtId="164" fontId="3" fillId="0" borderId="0" xfId="0" applyNumberFormat="1" applyFont="1" applyFill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top"/>
    </xf>
    <xf numFmtId="164" fontId="3" fillId="0" borderId="7" xfId="1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right" vertical="top"/>
    </xf>
    <xf numFmtId="164" fontId="3" fillId="0" borderId="8" xfId="0" applyNumberFormat="1" applyFont="1" applyFill="1" applyBorder="1" applyAlignment="1">
      <alignment horizontal="center" vertical="top"/>
    </xf>
    <xf numFmtId="164" fontId="3" fillId="0" borderId="8" xfId="1" applyNumberFormat="1" applyFont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right" vertical="top" wrapText="1"/>
    </xf>
    <xf numFmtId="164" fontId="3" fillId="0" borderId="8" xfId="1" applyNumberFormat="1" applyFont="1" applyFill="1" applyBorder="1" applyAlignment="1">
      <alignment horizontal="center" vertical="center"/>
    </xf>
    <xf numFmtId="10" fontId="3" fillId="0" borderId="8" xfId="6" applyNumberFormat="1" applyFont="1" applyFill="1" applyBorder="1" applyAlignment="1">
      <alignment horizontal="center" vertical="center"/>
    </xf>
    <xf numFmtId="10" fontId="4" fillId="0" borderId="0" xfId="6" applyNumberFormat="1" applyFont="1" applyAlignment="1">
      <alignment horizontal="center" vertical="center"/>
    </xf>
    <xf numFmtId="10" fontId="8" fillId="0" borderId="0" xfId="6" applyNumberFormat="1" applyFont="1" applyFill="1" applyAlignment="1">
      <alignment horizontal="center" vertical="center"/>
    </xf>
    <xf numFmtId="10" fontId="3" fillId="0" borderId="0" xfId="6" applyNumberFormat="1" applyFont="1" applyFill="1" applyBorder="1" applyAlignment="1">
      <alignment horizontal="center" vertical="center" wrapText="1"/>
    </xf>
    <xf numFmtId="10" fontId="3" fillId="0" borderId="7" xfId="6" applyNumberFormat="1" applyFont="1" applyFill="1" applyBorder="1" applyAlignment="1">
      <alignment horizontal="center" vertical="top"/>
    </xf>
    <xf numFmtId="10" fontId="4" fillId="0" borderId="0" xfId="6" applyNumberFormat="1" applyFont="1" applyAlignment="1">
      <alignment horizontal="center"/>
    </xf>
    <xf numFmtId="10" fontId="4" fillId="0" borderId="0" xfId="0" applyNumberFormat="1" applyFont="1" applyAlignment="1">
      <alignment horizontal="center" vertical="center"/>
    </xf>
    <xf numFmtId="10" fontId="13" fillId="0" borderId="0" xfId="0" applyNumberFormat="1" applyFont="1" applyFill="1" applyBorder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165" fontId="4" fillId="0" borderId="0" xfId="1" applyNumberFormat="1" applyFont="1" applyAlignment="1">
      <alignment horizontal="left"/>
    </xf>
    <xf numFmtId="164" fontId="3" fillId="0" borderId="8" xfId="0" applyNumberFormat="1" applyFont="1" applyFill="1" applyBorder="1" applyAlignment="1">
      <alignment horizontal="center" vertical="center"/>
    </xf>
    <xf numFmtId="167" fontId="4" fillId="0" borderId="0" xfId="0" applyNumberFormat="1" applyFont="1" applyAlignment="1">
      <alignment horizontal="left"/>
    </xf>
    <xf numFmtId="168" fontId="13" fillId="0" borderId="0" xfId="1" applyNumberFormat="1" applyFont="1" applyFill="1" applyBorder="1" applyAlignment="1">
      <alignment horizontal="center" vertical="center"/>
    </xf>
    <xf numFmtId="169" fontId="3" fillId="0" borderId="3" xfId="0" applyNumberFormat="1" applyFont="1" applyFill="1" applyBorder="1" applyAlignment="1">
      <alignment horizontal="center" vertical="center" wrapText="1"/>
    </xf>
    <xf numFmtId="169" fontId="3" fillId="0" borderId="0" xfId="0" applyNumberFormat="1" applyFont="1" applyFill="1" applyBorder="1" applyAlignment="1">
      <alignment horizontal="center" vertical="center" wrapText="1"/>
    </xf>
    <xf numFmtId="169" fontId="4" fillId="0" borderId="0" xfId="0" applyNumberFormat="1" applyFont="1" applyAlignment="1">
      <alignment horizontal="center" vertical="center"/>
    </xf>
    <xf numFmtId="169" fontId="3" fillId="0" borderId="3" xfId="6" applyNumberFormat="1" applyFont="1" applyFill="1" applyBorder="1" applyAlignment="1">
      <alignment horizontal="center" vertical="center" wrapText="1"/>
    </xf>
    <xf numFmtId="169" fontId="3" fillId="0" borderId="0" xfId="6" applyNumberFormat="1" applyFont="1" applyFill="1" applyBorder="1" applyAlignment="1">
      <alignment horizontal="center" vertical="center" wrapText="1"/>
    </xf>
    <xf numFmtId="169" fontId="3" fillId="0" borderId="7" xfId="6" applyNumberFormat="1" applyFont="1" applyFill="1" applyBorder="1" applyAlignment="1">
      <alignment horizontal="center" vertical="center"/>
    </xf>
    <xf numFmtId="169" fontId="3" fillId="0" borderId="3" xfId="1" applyNumberFormat="1" applyFont="1" applyFill="1" applyBorder="1" applyAlignment="1">
      <alignment horizontal="center" vertical="center" wrapText="1"/>
    </xf>
    <xf numFmtId="169" fontId="3" fillId="0" borderId="0" xfId="1" applyNumberFormat="1" applyFont="1" applyFill="1" applyBorder="1" applyAlignment="1">
      <alignment horizontal="center" vertical="center" wrapText="1"/>
    </xf>
    <xf numFmtId="169" fontId="8" fillId="0" borderId="0" xfId="0" applyNumberFormat="1" applyFont="1" applyFill="1" applyAlignment="1">
      <alignment horizontal="center" vertical="center" wrapText="1"/>
    </xf>
    <xf numFmtId="169" fontId="3" fillId="0" borderId="1" xfId="0" applyNumberFormat="1" applyFont="1" applyFill="1" applyBorder="1" applyAlignment="1">
      <alignment horizontal="center" vertical="center" wrapText="1"/>
    </xf>
    <xf numFmtId="169" fontId="13" fillId="0" borderId="0" xfId="0" applyNumberFormat="1" applyFont="1" applyFill="1" applyBorder="1" applyAlignment="1">
      <alignment horizontal="center" vertical="center"/>
    </xf>
    <xf numFmtId="169" fontId="3" fillId="0" borderId="8" xfId="6" applyNumberFormat="1" applyFont="1" applyFill="1" applyBorder="1" applyAlignment="1">
      <alignment horizontal="center" vertical="center" wrapText="1"/>
    </xf>
    <xf numFmtId="169" fontId="4" fillId="0" borderId="0" xfId="0" applyNumberFormat="1" applyFont="1" applyAlignment="1">
      <alignment horizontal="center" vertical="center" wrapText="1"/>
    </xf>
    <xf numFmtId="169" fontId="8" fillId="0" borderId="0" xfId="0" applyNumberFormat="1" applyFont="1" applyFill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/>
    </xf>
    <xf numFmtId="10" fontId="4" fillId="0" borderId="0" xfId="6" applyNumberFormat="1" applyFont="1" applyFill="1" applyBorder="1" applyAlignment="1">
      <alignment horizontal="center" vertical="top"/>
    </xf>
    <xf numFmtId="164" fontId="4" fillId="0" borderId="0" xfId="0" applyNumberFormat="1" applyFont="1" applyFill="1" applyAlignment="1">
      <alignment horizontal="center" vertical="center" readingOrder="1"/>
    </xf>
    <xf numFmtId="10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center" vertical="center" readingOrder="1"/>
    </xf>
    <xf numFmtId="10" fontId="4" fillId="0" borderId="0" xfId="6" applyNumberFormat="1" applyFont="1" applyFill="1" applyAlignment="1">
      <alignment horizontal="center" vertical="center"/>
    </xf>
    <xf numFmtId="169" fontId="4" fillId="0" borderId="0" xfId="1" applyNumberFormat="1" applyFont="1" applyFill="1" applyAlignment="1">
      <alignment horizontal="center" vertical="center"/>
    </xf>
    <xf numFmtId="164" fontId="4" fillId="0" borderId="0" xfId="1" applyNumberFormat="1" applyFont="1" applyFill="1" applyBorder="1" applyAlignment="1">
      <alignment horizontal="left"/>
    </xf>
    <xf numFmtId="169" fontId="3" fillId="0" borderId="8" xfId="6" applyNumberFormat="1" applyFont="1" applyFill="1" applyBorder="1" applyAlignment="1">
      <alignment horizontal="center" vertical="center"/>
    </xf>
    <xf numFmtId="169" fontId="4" fillId="0" borderId="0" xfId="6" applyNumberFormat="1" applyFont="1" applyFill="1" applyAlignment="1">
      <alignment horizontal="center" vertical="center"/>
    </xf>
    <xf numFmtId="169" fontId="4" fillId="0" borderId="0" xfId="0" applyNumberFormat="1" applyFont="1" applyFill="1" applyAlignment="1">
      <alignment horizontal="center" vertical="center"/>
    </xf>
    <xf numFmtId="164" fontId="4" fillId="0" borderId="2" xfId="0" applyNumberFormat="1" applyFont="1" applyFill="1" applyBorder="1" applyAlignment="1">
      <alignment horizontal="left"/>
    </xf>
    <xf numFmtId="169" fontId="3" fillId="0" borderId="7" xfId="6" applyNumberFormat="1" applyFont="1" applyFill="1" applyBorder="1" applyAlignment="1">
      <alignment horizontal="center" vertical="center" wrapText="1"/>
    </xf>
    <xf numFmtId="169" fontId="4" fillId="0" borderId="0" xfId="0" applyNumberFormat="1" applyFont="1" applyFill="1" applyAlignment="1">
      <alignment horizontal="left"/>
    </xf>
    <xf numFmtId="169" fontId="4" fillId="0" borderId="0" xfId="6" applyNumberFormat="1" applyFont="1" applyFill="1" applyAlignment="1">
      <alignment horizontal="left"/>
    </xf>
    <xf numFmtId="169" fontId="4" fillId="0" borderId="0" xfId="6" applyNumberFormat="1" applyFont="1" applyFill="1" applyAlignment="1">
      <alignment horizontal="center"/>
    </xf>
    <xf numFmtId="164" fontId="15" fillId="0" borderId="0" xfId="0" applyNumberFormat="1" applyFont="1" applyFill="1" applyAlignment="1">
      <alignment horizontal="center" vertical="center"/>
    </xf>
    <xf numFmtId="10" fontId="4" fillId="0" borderId="0" xfId="6" applyNumberFormat="1" applyFont="1" applyAlignment="1">
      <alignment horizontal="left"/>
    </xf>
    <xf numFmtId="2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/>
    </xf>
    <xf numFmtId="164" fontId="4" fillId="0" borderId="9" xfId="0" applyNumberFormat="1" applyFont="1" applyBorder="1" applyAlignment="1">
      <alignment horizontal="center" vertical="center" wrapText="1"/>
    </xf>
    <xf numFmtId="168" fontId="16" fillId="0" borderId="0" xfId="1" applyNumberFormat="1" applyFont="1" applyFill="1" applyBorder="1" applyAlignment="1">
      <alignment horizontal="center" vertical="center"/>
    </xf>
    <xf numFmtId="10" fontId="16" fillId="0" borderId="0" xfId="6" applyNumberFormat="1" applyFont="1" applyAlignment="1">
      <alignment horizontal="left"/>
    </xf>
    <xf numFmtId="164" fontId="16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left"/>
    </xf>
    <xf numFmtId="170" fontId="17" fillId="2" borderId="0" xfId="1" applyNumberFormat="1" applyFont="1" applyFill="1"/>
    <xf numFmtId="10" fontId="3" fillId="0" borderId="8" xfId="6" applyNumberFormat="1" applyFont="1" applyBorder="1" applyAlignment="1">
      <alignment horizontal="center" vertical="center"/>
    </xf>
    <xf numFmtId="164" fontId="4" fillId="0" borderId="5" xfId="1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/>
    <xf numFmtId="164" fontId="3" fillId="0" borderId="0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0" fontId="3" fillId="0" borderId="7" xfId="1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 readingOrder="2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66" fontId="4" fillId="0" borderId="0" xfId="0" applyNumberFormat="1" applyFont="1" applyAlignment="1">
      <alignment horizontal="center"/>
    </xf>
    <xf numFmtId="171" fontId="4" fillId="0" borderId="0" xfId="0" applyNumberFormat="1" applyFont="1" applyAlignment="1">
      <alignment horizontal="center"/>
    </xf>
    <xf numFmtId="49" fontId="4" fillId="0" borderId="0" xfId="0" applyNumberFormat="1" applyFont="1" applyFill="1" applyBorder="1" applyAlignment="1">
      <alignment horizontal="center" vertical="top"/>
    </xf>
    <xf numFmtId="0" fontId="0" fillId="0" borderId="0" xfId="0" applyBorder="1" applyAlignment="1">
      <alignment horizontal="left"/>
    </xf>
    <xf numFmtId="168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Border="1" applyAlignment="1">
      <alignment vertical="center"/>
    </xf>
    <xf numFmtId="164" fontId="3" fillId="0" borderId="4" xfId="0" applyNumberFormat="1" applyFont="1" applyFill="1" applyBorder="1" applyAlignment="1">
      <alignment vertical="center"/>
    </xf>
    <xf numFmtId="164" fontId="3" fillId="0" borderId="5" xfId="0" applyNumberFormat="1" applyFont="1" applyFill="1" applyBorder="1" applyAlignment="1">
      <alignment vertical="center"/>
    </xf>
    <xf numFmtId="164" fontId="8" fillId="0" borderId="0" xfId="0" applyNumberFormat="1" applyFont="1" applyFill="1" applyAlignment="1">
      <alignment vertical="center" readingOrder="2"/>
    </xf>
    <xf numFmtId="164" fontId="3" fillId="0" borderId="0" xfId="0" applyNumberFormat="1" applyFont="1" applyFill="1" applyBorder="1" applyAlignment="1">
      <alignment vertical="center"/>
    </xf>
    <xf numFmtId="3" fontId="0" fillId="2" borderId="0" xfId="0" applyNumberFormat="1" applyFill="1"/>
    <xf numFmtId="3" fontId="0" fillId="0" borderId="0" xfId="0" applyNumberFormat="1" applyFill="1"/>
    <xf numFmtId="164" fontId="3" fillId="0" borderId="2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horizontal="center"/>
    </xf>
    <xf numFmtId="164" fontId="3" fillId="0" borderId="6" xfId="0" applyNumberFormat="1" applyFont="1" applyFill="1" applyBorder="1" applyAlignment="1">
      <alignment horizontal="center" vertical="center"/>
    </xf>
    <xf numFmtId="3" fontId="16" fillId="0" borderId="0" xfId="6" applyNumberFormat="1" applyFont="1" applyAlignment="1">
      <alignment horizontal="left"/>
    </xf>
    <xf numFmtId="164" fontId="16" fillId="0" borderId="0" xfId="0" applyNumberFormat="1" applyFont="1" applyAlignment="1">
      <alignment horizontal="center" vertical="center"/>
    </xf>
    <xf numFmtId="10" fontId="16" fillId="0" borderId="0" xfId="6" applyNumberFormat="1" applyFont="1" applyAlignment="1">
      <alignment horizontal="center" vertical="center"/>
    </xf>
    <xf numFmtId="9" fontId="9" fillId="0" borderId="9" xfId="6" applyNumberFormat="1" applyFont="1" applyFill="1" applyBorder="1" applyAlignment="1">
      <alignment horizontal="center" vertical="center" wrapText="1" readingOrder="2"/>
    </xf>
    <xf numFmtId="10" fontId="9" fillId="0" borderId="9" xfId="6" applyNumberFormat="1" applyFont="1" applyFill="1" applyBorder="1" applyAlignment="1">
      <alignment horizontal="center" vertical="center" wrapText="1" readingOrder="2"/>
    </xf>
    <xf numFmtId="165" fontId="4" fillId="0" borderId="0" xfId="1" applyNumberFormat="1" applyFont="1" applyFill="1" applyAlignment="1">
      <alignment horizontal="left"/>
    </xf>
    <xf numFmtId="0" fontId="0" fillId="0" borderId="0" xfId="0" applyFill="1" applyAlignment="1">
      <alignment horizontal="left"/>
    </xf>
    <xf numFmtId="2" fontId="4" fillId="0" borderId="0" xfId="1" applyNumberFormat="1" applyFont="1" applyFill="1" applyAlignment="1">
      <alignment horizontal="left"/>
    </xf>
    <xf numFmtId="0" fontId="18" fillId="0" borderId="10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0" fontId="3" fillId="0" borderId="8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right" vertical="top"/>
    </xf>
    <xf numFmtId="164" fontId="4" fillId="0" borderId="9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 wrapText="1"/>
    </xf>
    <xf numFmtId="164" fontId="15" fillId="0" borderId="0" xfId="1" applyNumberFormat="1" applyFont="1" applyFill="1" applyAlignment="1">
      <alignment horizontal="center" vertical="center"/>
    </xf>
    <xf numFmtId="10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right" vertical="center" readingOrder="2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/>
    </xf>
    <xf numFmtId="164" fontId="3" fillId="0" borderId="4" xfId="1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10" fontId="3" fillId="0" borderId="2" xfId="6" applyNumberFormat="1" applyFont="1" applyFill="1" applyBorder="1" applyAlignment="1">
      <alignment horizontal="center" vertical="center" wrapText="1"/>
    </xf>
    <xf numFmtId="10" fontId="3" fillId="0" borderId="4" xfId="6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 readingOrder="2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right" vertical="center" readingOrder="2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6" fillId="0" borderId="0" xfId="3" applyNumberFormat="1" applyFont="1" applyFill="1" applyAlignment="1">
      <alignment horizontal="center" vertical="center"/>
    </xf>
    <xf numFmtId="164" fontId="8" fillId="0" borderId="0" xfId="3" applyNumberFormat="1" applyFont="1" applyFill="1" applyAlignment="1">
      <alignment horizontal="right" vertical="center" readingOrder="2"/>
    </xf>
    <xf numFmtId="164" fontId="8" fillId="0" borderId="0" xfId="0" applyNumberFormat="1" applyFont="1" applyFill="1" applyAlignment="1">
      <alignment horizontal="right" vertical="center"/>
    </xf>
    <xf numFmtId="164" fontId="3" fillId="0" borderId="1" xfId="0" applyNumberFormat="1" applyFont="1" applyFill="1" applyBorder="1" applyAlignment="1">
      <alignment horizontal="center" vertical="center"/>
    </xf>
  </cellXfs>
  <cellStyles count="7">
    <cellStyle name="Comma" xfId="1" builtinId="3"/>
    <cellStyle name="Normal" xfId="0" builtinId="0"/>
    <cellStyle name="Normal 2 2" xfId="3"/>
    <cellStyle name="Normal 3" xfId="2"/>
    <cellStyle name="Normal 5" xfId="4"/>
    <cellStyle name="Percent" xfId="6" builtinId="5"/>
    <cellStyle name="Percent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685173</xdr:colOff>
      <xdr:row>2</xdr:row>
      <xdr:rowOff>98536</xdr:rowOff>
    </xdr:from>
    <xdr:to>
      <xdr:col>1</xdr:col>
      <xdr:colOff>1944414</xdr:colOff>
      <xdr:row>7</xdr:row>
      <xdr:rowOff>115876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91E3E5A-576D-4FD5-9DBD-E9A083E4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5102965" y="597777"/>
          <a:ext cx="1259241" cy="1265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0:B12"/>
  <sheetViews>
    <sheetView rightToLeft="1" tabSelected="1" view="pageBreakPreview" zoomScaleNormal="100" zoomScaleSheetLayoutView="100" workbookViewId="0">
      <selection activeCell="B25" sqref="B25"/>
    </sheetView>
  </sheetViews>
  <sheetFormatPr defaultColWidth="6" defaultRowHeight="19.5" customHeight="1" x14ac:dyDescent="0.25"/>
  <cols>
    <col min="1" max="1" width="6" style="16"/>
    <col min="2" max="2" width="41.85546875" style="16" bestFit="1" customWidth="1"/>
    <col min="3" max="16384" width="6" style="16"/>
  </cols>
  <sheetData>
    <row r="10" spans="2:2" ht="19.5" customHeight="1" x14ac:dyDescent="0.25">
      <c r="B10" s="15" t="s">
        <v>0</v>
      </c>
    </row>
    <row r="11" spans="2:2" ht="19.5" customHeight="1" x14ac:dyDescent="0.25">
      <c r="B11" s="15" t="s">
        <v>1</v>
      </c>
    </row>
    <row r="12" spans="2:2" ht="19.5" customHeight="1" x14ac:dyDescent="0.25">
      <c r="B12" s="15" t="s">
        <v>198</v>
      </c>
    </row>
  </sheetData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"/>
  <sheetViews>
    <sheetView rightToLeft="1" view="pageBreakPreview" topLeftCell="N1" zoomScale="110" zoomScaleNormal="100" zoomScaleSheetLayoutView="110" workbookViewId="0">
      <selection activeCell="O23" sqref="O23"/>
    </sheetView>
  </sheetViews>
  <sheetFormatPr defaultRowHeight="18.75" x14ac:dyDescent="0.45"/>
  <cols>
    <col min="1" max="1" width="26.5703125" style="5" customWidth="1"/>
    <col min="2" max="2" width="0.85546875" style="5" customWidth="1"/>
    <col min="3" max="3" width="13" style="6" customWidth="1"/>
    <col min="4" max="4" width="0.85546875" style="6" customWidth="1"/>
    <col min="5" max="5" width="19" style="6" bestFit="1" customWidth="1"/>
    <col min="6" max="6" width="0.85546875" style="6" customWidth="1"/>
    <col min="7" max="7" width="19" style="6" bestFit="1" customWidth="1"/>
    <col min="8" max="8" width="0.85546875" style="6" customWidth="1"/>
    <col min="9" max="9" width="14.85546875" style="6" bestFit="1" customWidth="1"/>
    <col min="10" max="10" width="0.85546875" style="6" customWidth="1"/>
    <col min="11" max="11" width="20" style="6" bestFit="1" customWidth="1"/>
    <col min="12" max="12" width="0.85546875" style="6" customWidth="1"/>
    <col min="13" max="13" width="13.42578125" style="6" bestFit="1" customWidth="1"/>
    <col min="14" max="14" width="0.85546875" style="6" customWidth="1"/>
    <col min="15" max="15" width="16.85546875" style="6" bestFit="1" customWidth="1"/>
    <col min="16" max="16" width="0.85546875" style="6" customWidth="1"/>
    <col min="17" max="17" width="14.85546875" style="6" bestFit="1" customWidth="1"/>
    <col min="18" max="18" width="0.85546875" style="6" customWidth="1"/>
    <col min="19" max="19" width="12" style="6" customWidth="1"/>
    <col min="20" max="20" width="0.85546875" style="6" customWidth="1"/>
    <col min="21" max="21" width="20.140625" style="6" bestFit="1" customWidth="1"/>
    <col min="22" max="22" width="0.85546875" style="6" customWidth="1"/>
    <col min="23" max="23" width="21.7109375" style="6" customWidth="1"/>
    <col min="24" max="24" width="0.85546875" style="6" customWidth="1"/>
    <col min="25" max="25" width="15.140625" style="90" bestFit="1" customWidth="1"/>
    <col min="26" max="26" width="2.140625" style="5" customWidth="1"/>
    <col min="27" max="27" width="19.85546875" style="5" bestFit="1" customWidth="1"/>
    <col min="28" max="16384" width="9.140625" style="5"/>
  </cols>
  <sheetData>
    <row r="1" spans="1:27" ht="21" x14ac:dyDescent="0.45">
      <c r="A1" s="204" t="s">
        <v>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</row>
    <row r="2" spans="1:27" ht="21" x14ac:dyDescent="0.45">
      <c r="A2" s="204" t="s">
        <v>1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</row>
    <row r="3" spans="1:27" ht="21" x14ac:dyDescent="0.45">
      <c r="A3" s="204" t="s">
        <v>198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</row>
    <row r="4" spans="1:27" ht="21" x14ac:dyDescent="0.45">
      <c r="A4" s="40" t="s">
        <v>134</v>
      </c>
      <c r="B4" s="47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87"/>
    </row>
    <row r="5" spans="1:27" ht="21" x14ac:dyDescent="0.45">
      <c r="A5" s="40" t="s">
        <v>135</v>
      </c>
      <c r="B5" s="47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87"/>
    </row>
    <row r="6" spans="1:27" ht="21" x14ac:dyDescent="0.45">
      <c r="B6" s="47"/>
      <c r="C6" s="201" t="s">
        <v>196</v>
      </c>
      <c r="D6" s="201"/>
      <c r="E6" s="201"/>
      <c r="F6" s="201"/>
      <c r="G6" s="201"/>
      <c r="I6" s="201" t="s">
        <v>2</v>
      </c>
      <c r="J6" s="201"/>
      <c r="K6" s="201"/>
      <c r="L6" s="201"/>
      <c r="M6" s="201"/>
      <c r="N6" s="201"/>
      <c r="O6" s="201"/>
      <c r="Q6" s="201" t="s">
        <v>199</v>
      </c>
      <c r="R6" s="201"/>
      <c r="S6" s="201"/>
      <c r="T6" s="201"/>
      <c r="U6" s="201"/>
      <c r="V6" s="201"/>
      <c r="W6" s="201"/>
      <c r="X6" s="201"/>
      <c r="Y6" s="201"/>
    </row>
    <row r="7" spans="1:27" ht="21" customHeight="1" x14ac:dyDescent="0.45">
      <c r="A7" s="200" t="s">
        <v>5</v>
      </c>
      <c r="B7" s="47"/>
      <c r="C7" s="202" t="s">
        <v>6</v>
      </c>
      <c r="D7" s="22"/>
      <c r="E7" s="202" t="s">
        <v>7</v>
      </c>
      <c r="F7" s="22"/>
      <c r="G7" s="202" t="s">
        <v>8</v>
      </c>
      <c r="I7" s="205" t="s">
        <v>3</v>
      </c>
      <c r="J7" s="205"/>
      <c r="K7" s="205"/>
      <c r="L7" s="22"/>
      <c r="M7" s="205" t="s">
        <v>4</v>
      </c>
      <c r="N7" s="205"/>
      <c r="O7" s="205"/>
      <c r="Q7" s="202" t="s">
        <v>6</v>
      </c>
      <c r="R7" s="22"/>
      <c r="S7" s="206" t="s">
        <v>10</v>
      </c>
      <c r="T7" s="22"/>
      <c r="U7" s="202" t="s">
        <v>7</v>
      </c>
      <c r="V7" s="22"/>
      <c r="W7" s="202" t="s">
        <v>8</v>
      </c>
      <c r="X7" s="22"/>
      <c r="Y7" s="208" t="s">
        <v>120</v>
      </c>
    </row>
    <row r="8" spans="1:27" ht="21" x14ac:dyDescent="0.45">
      <c r="A8" s="201"/>
      <c r="B8" s="47"/>
      <c r="C8" s="203"/>
      <c r="E8" s="203"/>
      <c r="G8" s="203"/>
      <c r="I8" s="50" t="s">
        <v>6</v>
      </c>
      <c r="J8" s="22"/>
      <c r="K8" s="50" t="s">
        <v>7</v>
      </c>
      <c r="M8" s="50" t="s">
        <v>6</v>
      </c>
      <c r="N8" s="22"/>
      <c r="O8" s="50" t="s">
        <v>9</v>
      </c>
      <c r="Q8" s="203"/>
      <c r="S8" s="207"/>
      <c r="U8" s="203"/>
      <c r="W8" s="203"/>
      <c r="Y8" s="209"/>
    </row>
    <row r="9" spans="1:27" ht="21.75" customHeight="1" x14ac:dyDescent="0.45">
      <c r="A9" s="20"/>
      <c r="B9" s="47"/>
      <c r="C9" s="51"/>
      <c r="E9" s="49" t="s">
        <v>121</v>
      </c>
      <c r="G9" s="49" t="s">
        <v>121</v>
      </c>
      <c r="I9" s="51"/>
      <c r="J9" s="23"/>
      <c r="K9" s="49" t="s">
        <v>121</v>
      </c>
      <c r="M9" s="51"/>
      <c r="N9" s="23"/>
      <c r="O9" s="49" t="s">
        <v>121</v>
      </c>
      <c r="Q9" s="51"/>
      <c r="S9" s="49" t="s">
        <v>121</v>
      </c>
      <c r="U9" s="49" t="s">
        <v>121</v>
      </c>
      <c r="W9" s="49" t="s">
        <v>121</v>
      </c>
      <c r="Y9" s="88"/>
    </row>
    <row r="10" spans="1:27" ht="21" x14ac:dyDescent="0.45">
      <c r="A10" s="34" t="s">
        <v>201</v>
      </c>
      <c r="B10" s="47"/>
      <c r="C10" s="2">
        <v>0</v>
      </c>
      <c r="D10" s="2"/>
      <c r="E10" s="2">
        <v>0</v>
      </c>
      <c r="F10" s="2"/>
      <c r="G10" s="2">
        <v>0</v>
      </c>
      <c r="H10" s="2"/>
      <c r="I10" s="2">
        <v>10877447426</v>
      </c>
      <c r="J10" s="2"/>
      <c r="K10" s="2">
        <v>15024077399587</v>
      </c>
      <c r="L10" s="2"/>
      <c r="M10" s="6">
        <v>0</v>
      </c>
      <c r="O10" s="6">
        <v>0</v>
      </c>
      <c r="P10" s="2"/>
      <c r="Q10" s="2">
        <v>10877447426</v>
      </c>
      <c r="R10" s="2"/>
      <c r="S10" s="2">
        <v>1411</v>
      </c>
      <c r="T10" s="2"/>
      <c r="U10" s="2">
        <v>15034963086624</v>
      </c>
      <c r="V10" s="2"/>
      <c r="W10" s="2">
        <v>15229437672687.199</v>
      </c>
      <c r="Y10" s="118">
        <v>5.2586950833205234E-2</v>
      </c>
      <c r="AA10" s="96"/>
    </row>
    <row r="11" spans="1:27" ht="21" x14ac:dyDescent="0.45">
      <c r="A11" s="34" t="s">
        <v>114</v>
      </c>
      <c r="B11" s="47"/>
      <c r="C11" s="2">
        <v>267062568</v>
      </c>
      <c r="D11" s="2"/>
      <c r="E11" s="2">
        <v>1158078379685</v>
      </c>
      <c r="F11" s="2"/>
      <c r="G11" s="2">
        <v>1630268768597.26</v>
      </c>
      <c r="H11" s="2"/>
      <c r="I11" s="2">
        <v>0</v>
      </c>
      <c r="J11" s="2"/>
      <c r="K11" s="2">
        <v>0</v>
      </c>
      <c r="L11" s="2"/>
      <c r="M11" s="6">
        <v>-91400000</v>
      </c>
      <c r="O11" s="6">
        <v>617846841223</v>
      </c>
      <c r="P11" s="2"/>
      <c r="Q11" s="2">
        <v>175662568</v>
      </c>
      <c r="R11" s="2"/>
      <c r="S11" s="2">
        <v>6930</v>
      </c>
      <c r="T11" s="2"/>
      <c r="U11" s="2">
        <v>761735437681</v>
      </c>
      <c r="V11" s="2"/>
      <c r="W11" s="2">
        <v>1207931545701.0601</v>
      </c>
      <c r="Y11" s="118">
        <v>4.1709640348428596E-3</v>
      </c>
      <c r="AA11" s="96"/>
    </row>
    <row r="12" spans="1:27" ht="21" x14ac:dyDescent="0.45">
      <c r="A12" s="35" t="s">
        <v>144</v>
      </c>
      <c r="C12" s="2"/>
      <c r="E12" s="78">
        <f>SUM(E10:E11)</f>
        <v>1158078379685</v>
      </c>
      <c r="G12" s="78">
        <f>SUM(G10:G11)</f>
        <v>1630268768597.26</v>
      </c>
      <c r="I12" s="2"/>
      <c r="K12" s="78">
        <f>SUM(K10:K11)</f>
        <v>15024077399587</v>
      </c>
      <c r="M12" s="2"/>
      <c r="O12" s="78">
        <f>SUM(O10:O11)</f>
        <v>617846841223</v>
      </c>
      <c r="Q12" s="2"/>
      <c r="S12" s="2"/>
      <c r="U12" s="78">
        <f>SUM(U10:U11)</f>
        <v>15796698524305</v>
      </c>
      <c r="W12" s="78">
        <f>SUM(W10:W11)</f>
        <v>16437369218388.26</v>
      </c>
      <c r="Y12" s="89">
        <v>5.6757914868048091E-2</v>
      </c>
    </row>
    <row r="14" spans="1:27" x14ac:dyDescent="0.45">
      <c r="A14" s="199"/>
      <c r="B14" s="199"/>
      <c r="C14" s="199"/>
      <c r="D14" s="199"/>
      <c r="E14" s="199"/>
      <c r="F14" s="199"/>
      <c r="G14" s="199"/>
      <c r="H14" s="199"/>
      <c r="I14" s="199"/>
      <c r="J14" s="199"/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/>
      <c r="X14" s="199"/>
      <c r="Y14" s="199"/>
    </row>
  </sheetData>
  <sortState ref="A10:Y11">
    <sortCondition descending="1" ref="W10:W11"/>
  </sortState>
  <mergeCells count="18">
    <mergeCell ref="A1:Y1"/>
    <mergeCell ref="A2:Y2"/>
    <mergeCell ref="A3:Y3"/>
    <mergeCell ref="Q6:Y6"/>
    <mergeCell ref="I7:K7"/>
    <mergeCell ref="M7:O7"/>
    <mergeCell ref="Q7:Q8"/>
    <mergeCell ref="S7:S8"/>
    <mergeCell ref="U7:U8"/>
    <mergeCell ref="W7:W8"/>
    <mergeCell ref="Y7:Y8"/>
    <mergeCell ref="A14:Y14"/>
    <mergeCell ref="A7:A8"/>
    <mergeCell ref="C6:G6"/>
    <mergeCell ref="I6:O6"/>
    <mergeCell ref="G7:G8"/>
    <mergeCell ref="E7:E8"/>
    <mergeCell ref="C7:C8"/>
  </mergeCells>
  <pageMargins left="0.39" right="0.39" top="0.39" bottom="0.39" header="0" footer="0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6"/>
  <sheetViews>
    <sheetView rightToLeft="1" view="pageBreakPreview" zoomScale="91" zoomScaleNormal="100" zoomScaleSheetLayoutView="91" workbookViewId="0">
      <selection activeCell="A33" sqref="A33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5.5703125" style="11" customWidth="1"/>
    <col min="4" max="4" width="0.85546875" style="11" customWidth="1"/>
    <col min="5" max="5" width="19.7109375" style="11" customWidth="1"/>
    <col min="6" max="6" width="0.85546875" style="11" customWidth="1"/>
    <col min="7" max="7" width="21" style="11" customWidth="1"/>
    <col min="8" max="8" width="0.85546875" style="11" customWidth="1"/>
    <col min="9" max="9" width="14" style="11" bestFit="1" customWidth="1"/>
    <col min="10" max="10" width="0.85546875" style="11" customWidth="1"/>
    <col min="11" max="11" width="21.140625" style="11" bestFit="1" customWidth="1"/>
    <col min="12" max="12" width="0.85546875" style="11" customWidth="1"/>
    <col min="13" max="13" width="16.28515625" style="11" bestFit="1" customWidth="1"/>
    <col min="14" max="14" width="0.85546875" style="11" customWidth="1"/>
    <col min="15" max="15" width="20.140625" style="11" customWidth="1"/>
    <col min="16" max="16" width="0.85546875" style="11" customWidth="1"/>
    <col min="17" max="17" width="16.28515625" style="11" bestFit="1" customWidth="1"/>
    <col min="18" max="18" width="0.85546875" style="11" customWidth="1"/>
    <col min="19" max="19" width="13.7109375" style="11" customWidth="1"/>
    <col min="20" max="20" width="0.85546875" style="11" customWidth="1"/>
    <col min="21" max="21" width="22.85546875" style="11" bestFit="1" customWidth="1"/>
    <col min="22" max="22" width="0.85546875" style="11" customWidth="1"/>
    <col min="23" max="23" width="24.28515625" style="11" bestFit="1" customWidth="1"/>
    <col min="24" max="24" width="0.85546875" style="11" customWidth="1"/>
    <col min="25" max="25" width="11.42578125" style="123" customWidth="1"/>
    <col min="26" max="26" width="2.5703125" style="18" customWidth="1"/>
    <col min="27" max="16384" width="9.140625" style="18"/>
  </cols>
  <sheetData>
    <row r="1" spans="1:25" ht="21" x14ac:dyDescent="0.45">
      <c r="A1" s="204" t="s">
        <v>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</row>
    <row r="2" spans="1:25" ht="21" x14ac:dyDescent="0.45">
      <c r="A2" s="204" t="s">
        <v>1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</row>
    <row r="3" spans="1:25" ht="21" x14ac:dyDescent="0.45">
      <c r="A3" s="204" t="s">
        <v>198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</row>
    <row r="5" spans="1:25" ht="21" x14ac:dyDescent="0.45">
      <c r="A5" s="211" t="s">
        <v>137</v>
      </c>
      <c r="B5" s="211"/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211"/>
      <c r="X5" s="211"/>
      <c r="Y5" s="211"/>
    </row>
    <row r="6" spans="1:25" ht="21" x14ac:dyDescent="0.45">
      <c r="A6" s="117"/>
      <c r="B6" s="47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87"/>
    </row>
    <row r="7" spans="1:25" ht="21" x14ac:dyDescent="0.45">
      <c r="C7" s="201" t="str">
        <f>سهام!C6</f>
        <v>1405/02/31</v>
      </c>
      <c r="D7" s="201"/>
      <c r="E7" s="201"/>
      <c r="F7" s="201"/>
      <c r="G7" s="201"/>
      <c r="I7" s="201" t="s">
        <v>2</v>
      </c>
      <c r="J7" s="201"/>
      <c r="K7" s="201"/>
      <c r="L7" s="201"/>
      <c r="M7" s="201"/>
      <c r="N7" s="201"/>
      <c r="O7" s="201"/>
      <c r="Q7" s="201" t="str">
        <f>سهام!Q6</f>
        <v>1405/03/31</v>
      </c>
      <c r="R7" s="201"/>
      <c r="S7" s="201"/>
      <c r="T7" s="201"/>
      <c r="U7" s="201"/>
      <c r="V7" s="201"/>
      <c r="W7" s="201"/>
      <c r="X7" s="201"/>
      <c r="Y7" s="201"/>
    </row>
    <row r="8" spans="1:25" ht="21" x14ac:dyDescent="0.45">
      <c r="A8" s="200" t="s">
        <v>14</v>
      </c>
      <c r="C8" s="210" t="s">
        <v>15</v>
      </c>
      <c r="D8" s="69"/>
      <c r="E8" s="210" t="s">
        <v>7</v>
      </c>
      <c r="F8" s="69"/>
      <c r="G8" s="210" t="s">
        <v>8</v>
      </c>
      <c r="I8" s="212" t="s">
        <v>3</v>
      </c>
      <c r="J8" s="212"/>
      <c r="K8" s="212"/>
      <c r="L8" s="69"/>
      <c r="M8" s="212" t="s">
        <v>4</v>
      </c>
      <c r="N8" s="212"/>
      <c r="O8" s="212"/>
      <c r="Q8" s="210" t="s">
        <v>6</v>
      </c>
      <c r="R8" s="69"/>
      <c r="S8" s="213" t="s">
        <v>16</v>
      </c>
      <c r="T8" s="69"/>
      <c r="U8" s="210" t="s">
        <v>7</v>
      </c>
      <c r="V8" s="69"/>
      <c r="W8" s="210" t="s">
        <v>8</v>
      </c>
      <c r="X8" s="69"/>
      <c r="Y8" s="208" t="s">
        <v>120</v>
      </c>
    </row>
    <row r="9" spans="1:25" ht="21" x14ac:dyDescent="0.45">
      <c r="A9" s="201"/>
      <c r="C9" s="201"/>
      <c r="E9" s="201"/>
      <c r="G9" s="201"/>
      <c r="I9" s="114" t="s">
        <v>6</v>
      </c>
      <c r="J9" s="69"/>
      <c r="K9" s="114" t="s">
        <v>7</v>
      </c>
      <c r="M9" s="114" t="s">
        <v>6</v>
      </c>
      <c r="N9" s="69"/>
      <c r="O9" s="114" t="s">
        <v>142</v>
      </c>
      <c r="Q9" s="201"/>
      <c r="S9" s="214"/>
      <c r="U9" s="201"/>
      <c r="W9" s="201"/>
      <c r="Y9" s="209"/>
    </row>
    <row r="10" spans="1:25" ht="21" x14ac:dyDescent="0.45">
      <c r="A10" s="113"/>
      <c r="C10" s="113"/>
      <c r="E10" s="49" t="s">
        <v>121</v>
      </c>
      <c r="G10" s="49" t="s">
        <v>121</v>
      </c>
      <c r="I10" s="113"/>
      <c r="J10" s="14"/>
      <c r="K10" s="49" t="s">
        <v>121</v>
      </c>
      <c r="M10" s="113"/>
      <c r="N10" s="14"/>
      <c r="O10" s="49" t="s">
        <v>121</v>
      </c>
      <c r="Q10" s="113"/>
      <c r="S10" s="49" t="s">
        <v>121</v>
      </c>
      <c r="U10" s="49" t="s">
        <v>121</v>
      </c>
      <c r="W10" s="49" t="s">
        <v>121</v>
      </c>
      <c r="Y10" s="88"/>
    </row>
    <row r="11" spans="1:25" s="121" customFormat="1" x14ac:dyDescent="0.45">
      <c r="A11" s="11" t="s">
        <v>18</v>
      </c>
      <c r="B11" s="18"/>
      <c r="C11" s="119">
        <v>37974741</v>
      </c>
      <c r="D11" s="119"/>
      <c r="E11" s="119">
        <v>1545851728409</v>
      </c>
      <c r="F11" s="119"/>
      <c r="G11" s="119">
        <v>2928094096022.4502</v>
      </c>
      <c r="H11" s="11"/>
      <c r="I11" s="49">
        <v>0</v>
      </c>
      <c r="J11" s="49"/>
      <c r="K11" s="49">
        <v>0</v>
      </c>
      <c r="L11" s="11"/>
      <c r="M11" s="11">
        <v>0</v>
      </c>
      <c r="N11" s="33"/>
      <c r="O11" s="11">
        <v>0</v>
      </c>
      <c r="P11" s="11"/>
      <c r="Q11" s="49">
        <v>37974741</v>
      </c>
      <c r="R11" s="33"/>
      <c r="S11" s="49">
        <v>63323</v>
      </c>
      <c r="T11" s="33"/>
      <c r="U11" s="49">
        <v>1545851728409</v>
      </c>
      <c r="V11" s="33"/>
      <c r="W11" s="49">
        <v>2401788914913</v>
      </c>
      <c r="X11" s="33"/>
      <c r="Y11" s="120">
        <v>8.2933302131556284E-3</v>
      </c>
    </row>
    <row r="12" spans="1:25" x14ac:dyDescent="0.45">
      <c r="A12" s="11" t="s">
        <v>165</v>
      </c>
      <c r="C12" s="119">
        <v>44301000</v>
      </c>
      <c r="D12" s="119"/>
      <c r="E12" s="119">
        <v>900214948142</v>
      </c>
      <c r="F12" s="119"/>
      <c r="G12" s="119">
        <v>1189426154782.8</v>
      </c>
      <c r="I12" s="49">
        <v>0</v>
      </c>
      <c r="J12" s="49"/>
      <c r="K12" s="49">
        <v>0</v>
      </c>
      <c r="M12" s="11">
        <v>0</v>
      </c>
      <c r="N12" s="33"/>
      <c r="O12" s="11">
        <v>0</v>
      </c>
      <c r="Q12" s="49">
        <v>44301000</v>
      </c>
      <c r="R12" s="33"/>
      <c r="S12" s="49">
        <v>21799</v>
      </c>
      <c r="T12" s="33"/>
      <c r="U12" s="49">
        <v>900214948142</v>
      </c>
      <c r="V12" s="33"/>
      <c r="W12" s="49">
        <v>964558638001</v>
      </c>
      <c r="X12" s="33"/>
      <c r="Y12" s="120">
        <v>3.3306021379417095E-3</v>
      </c>
    </row>
    <row r="13" spans="1:25" x14ac:dyDescent="0.45">
      <c r="A13" s="11" t="s">
        <v>17</v>
      </c>
      <c r="C13" s="122">
        <v>1335006</v>
      </c>
      <c r="D13" s="122"/>
      <c r="E13" s="122">
        <v>608872802761</v>
      </c>
      <c r="F13" s="119"/>
      <c r="G13" s="122">
        <v>732564517410</v>
      </c>
      <c r="I13" s="49">
        <v>0</v>
      </c>
      <c r="J13" s="49"/>
      <c r="K13" s="49">
        <v>0</v>
      </c>
      <c r="M13" s="11">
        <v>0</v>
      </c>
      <c r="O13" s="11">
        <v>0</v>
      </c>
      <c r="Q13" s="49">
        <v>1335006</v>
      </c>
      <c r="R13" s="33"/>
      <c r="S13" s="49">
        <v>673930</v>
      </c>
      <c r="T13" s="33"/>
      <c r="U13" s="49">
        <v>608872802761</v>
      </c>
      <c r="V13" s="33"/>
      <c r="W13" s="49">
        <v>897631282214</v>
      </c>
      <c r="X13" s="33"/>
      <c r="Y13" s="120">
        <v>3.0995032855868809E-3</v>
      </c>
    </row>
    <row r="14" spans="1:25" x14ac:dyDescent="0.45">
      <c r="A14" s="11" t="s">
        <v>203</v>
      </c>
      <c r="B14" s="121"/>
      <c r="C14" s="122">
        <v>0</v>
      </c>
      <c r="D14" s="122"/>
      <c r="E14" s="122">
        <v>0</v>
      </c>
      <c r="F14" s="122"/>
      <c r="G14" s="122">
        <v>0</v>
      </c>
      <c r="H14" s="14"/>
      <c r="I14" s="49">
        <v>31096000</v>
      </c>
      <c r="J14" s="49"/>
      <c r="K14" s="49">
        <v>1001230176771</v>
      </c>
      <c r="L14" s="14"/>
      <c r="M14" s="49">
        <v>0</v>
      </c>
      <c r="N14" s="49"/>
      <c r="O14" s="14">
        <v>0</v>
      </c>
      <c r="P14" s="14"/>
      <c r="Q14" s="49">
        <v>31096000</v>
      </c>
      <c r="R14" s="49"/>
      <c r="S14" s="49">
        <v>28083</v>
      </c>
      <c r="T14" s="49"/>
      <c r="U14" s="49">
        <v>1001230176771</v>
      </c>
      <c r="V14" s="49"/>
      <c r="W14" s="49">
        <v>872221045238</v>
      </c>
      <c r="X14" s="49"/>
      <c r="Y14" s="120">
        <v>3.0117622336034932E-3</v>
      </c>
    </row>
    <row r="15" spans="1:25" x14ac:dyDescent="0.45">
      <c r="A15" s="11" t="s">
        <v>192</v>
      </c>
      <c r="C15" s="122">
        <v>58384127</v>
      </c>
      <c r="D15" s="122"/>
      <c r="E15" s="122">
        <v>962839992768</v>
      </c>
      <c r="F15" s="122"/>
      <c r="G15" s="122">
        <v>1019271560446</v>
      </c>
      <c r="I15" s="49">
        <v>0</v>
      </c>
      <c r="J15" s="49"/>
      <c r="K15" s="49">
        <v>0</v>
      </c>
      <c r="M15" s="11">
        <v>0</v>
      </c>
      <c r="O15" s="11">
        <v>0</v>
      </c>
      <c r="Q15" s="49">
        <v>58384127</v>
      </c>
      <c r="R15" s="33"/>
      <c r="S15" s="49">
        <v>14213</v>
      </c>
      <c r="T15" s="33"/>
      <c r="U15" s="49">
        <v>962839992768</v>
      </c>
      <c r="V15" s="33"/>
      <c r="W15" s="49">
        <v>828817820734</v>
      </c>
      <c r="X15" s="33"/>
      <c r="Y15" s="120">
        <v>2.8618917471122029E-3</v>
      </c>
    </row>
    <row r="16" spans="1:25" x14ac:dyDescent="0.45">
      <c r="A16" s="11" t="s">
        <v>172</v>
      </c>
      <c r="C16" s="122">
        <v>4433240</v>
      </c>
      <c r="D16" s="122"/>
      <c r="E16" s="122">
        <v>601821995826</v>
      </c>
      <c r="F16" s="119"/>
      <c r="G16" s="122">
        <v>684556449315.19995</v>
      </c>
      <c r="I16" s="49">
        <v>0</v>
      </c>
      <c r="J16" s="49"/>
      <c r="K16" s="49">
        <v>0</v>
      </c>
      <c r="M16" s="11">
        <v>0</v>
      </c>
      <c r="O16" s="11">
        <v>0</v>
      </c>
      <c r="Q16" s="49">
        <v>4433240</v>
      </c>
      <c r="R16" s="33"/>
      <c r="S16" s="49">
        <v>127299</v>
      </c>
      <c r="T16" s="33"/>
      <c r="U16" s="49">
        <v>601821995826</v>
      </c>
      <c r="V16" s="33"/>
      <c r="W16" s="49">
        <v>563669802337</v>
      </c>
      <c r="X16" s="33"/>
      <c r="Y16" s="120">
        <v>1.9463408182705494E-3</v>
      </c>
    </row>
    <row r="17" spans="1:25" x14ac:dyDescent="0.45">
      <c r="A17" s="11" t="s">
        <v>162</v>
      </c>
      <c r="C17" s="122">
        <v>5267000</v>
      </c>
      <c r="D17" s="122"/>
      <c r="E17" s="122">
        <v>330343677365</v>
      </c>
      <c r="F17" s="122"/>
      <c r="G17" s="122">
        <v>587775731708</v>
      </c>
      <c r="I17" s="49">
        <v>0</v>
      </c>
      <c r="J17" s="49"/>
      <c r="K17" s="49">
        <v>0</v>
      </c>
      <c r="M17" s="11">
        <v>0</v>
      </c>
      <c r="O17" s="11">
        <v>0</v>
      </c>
      <c r="Q17" s="49">
        <v>5267000</v>
      </c>
      <c r="R17" s="33"/>
      <c r="S17" s="49">
        <v>91690</v>
      </c>
      <c r="T17" s="33"/>
      <c r="U17" s="49">
        <v>330343677365</v>
      </c>
      <c r="V17" s="33"/>
      <c r="W17" s="49">
        <v>482351712524</v>
      </c>
      <c r="X17" s="33"/>
      <c r="Y17" s="120">
        <v>1.6655510423935612E-3</v>
      </c>
    </row>
    <row r="18" spans="1:25" x14ac:dyDescent="0.45">
      <c r="A18" s="11" t="s">
        <v>202</v>
      </c>
      <c r="C18" s="119">
        <v>0</v>
      </c>
      <c r="D18" s="119"/>
      <c r="E18" s="119">
        <v>0</v>
      </c>
      <c r="F18" s="119"/>
      <c r="G18" s="119">
        <v>0</v>
      </c>
      <c r="I18" s="49">
        <v>61680000</v>
      </c>
      <c r="J18" s="49"/>
      <c r="K18" s="49">
        <v>513875107955</v>
      </c>
      <c r="M18" s="11">
        <v>0</v>
      </c>
      <c r="N18" s="33"/>
      <c r="O18" s="11">
        <v>0</v>
      </c>
      <c r="Q18" s="49">
        <v>61680000</v>
      </c>
      <c r="R18" s="33"/>
      <c r="S18" s="49">
        <v>7770</v>
      </c>
      <c r="T18" s="33"/>
      <c r="U18" s="49">
        <v>513875107955</v>
      </c>
      <c r="V18" s="33"/>
      <c r="W18" s="49">
        <v>478678495680</v>
      </c>
      <c r="X18" s="33"/>
      <c r="Y18" s="120">
        <v>1.6528674963738974E-3</v>
      </c>
    </row>
    <row r="19" spans="1:25" x14ac:dyDescent="0.45">
      <c r="A19" s="11" t="s">
        <v>183</v>
      </c>
      <c r="C19" s="122">
        <v>967000</v>
      </c>
      <c r="D19" s="122"/>
      <c r="E19" s="122">
        <v>249912269811</v>
      </c>
      <c r="F19" s="119"/>
      <c r="G19" s="122">
        <v>239100411296</v>
      </c>
      <c r="I19" s="49">
        <v>0</v>
      </c>
      <c r="J19" s="49"/>
      <c r="K19" s="49">
        <v>0</v>
      </c>
      <c r="M19" s="11">
        <v>0</v>
      </c>
      <c r="O19" s="11">
        <v>0</v>
      </c>
      <c r="Q19" s="49">
        <v>967000</v>
      </c>
      <c r="R19" s="33"/>
      <c r="S19" s="49">
        <v>353630</v>
      </c>
      <c r="T19" s="33"/>
      <c r="U19" s="49">
        <v>249912269811</v>
      </c>
      <c r="V19" s="33"/>
      <c r="W19" s="49">
        <v>341173701517</v>
      </c>
      <c r="X19" s="33"/>
      <c r="Y19" s="120">
        <v>1.1780661277752495E-3</v>
      </c>
    </row>
    <row r="20" spans="1:25" x14ac:dyDescent="0.45">
      <c r="A20" s="11" t="s">
        <v>107</v>
      </c>
      <c r="C20" s="122">
        <v>6050000</v>
      </c>
      <c r="D20" s="122"/>
      <c r="E20" s="122">
        <v>99940496613</v>
      </c>
      <c r="F20" s="119"/>
      <c r="G20" s="122">
        <v>140640780500</v>
      </c>
      <c r="I20" s="49">
        <v>0</v>
      </c>
      <c r="J20" s="49"/>
      <c r="K20" s="49">
        <v>0</v>
      </c>
      <c r="M20" s="11">
        <v>0</v>
      </c>
      <c r="O20" s="11">
        <v>0</v>
      </c>
      <c r="Q20" s="49">
        <v>6050000</v>
      </c>
      <c r="R20" s="33"/>
      <c r="S20" s="49">
        <v>31897</v>
      </c>
      <c r="T20" s="33"/>
      <c r="U20" s="49">
        <v>99940496613</v>
      </c>
      <c r="V20" s="33"/>
      <c r="W20" s="49">
        <v>192533003245</v>
      </c>
      <c r="X20" s="33"/>
      <c r="Y20" s="120">
        <v>6.6481269978681202E-4</v>
      </c>
    </row>
    <row r="21" spans="1:25" x14ac:dyDescent="0.45">
      <c r="A21" s="11" t="s">
        <v>103</v>
      </c>
      <c r="C21" s="119">
        <v>4710000</v>
      </c>
      <c r="D21" s="119"/>
      <c r="E21" s="119">
        <v>96184113372</v>
      </c>
      <c r="F21" s="119"/>
      <c r="G21" s="119">
        <v>99688128738</v>
      </c>
      <c r="I21" s="49">
        <v>0</v>
      </c>
      <c r="J21" s="49"/>
      <c r="K21" s="49">
        <v>0</v>
      </c>
      <c r="M21" s="11">
        <v>0</v>
      </c>
      <c r="N21" s="33"/>
      <c r="O21" s="11">
        <v>0</v>
      </c>
      <c r="Q21" s="49">
        <v>4710000</v>
      </c>
      <c r="R21" s="33"/>
      <c r="S21" s="49">
        <v>28783</v>
      </c>
      <c r="T21" s="33"/>
      <c r="U21" s="49">
        <v>96184113372</v>
      </c>
      <c r="V21" s="33"/>
      <c r="W21" s="49">
        <v>135256123761</v>
      </c>
      <c r="X21" s="33"/>
      <c r="Y21" s="120">
        <v>4.6703675361997848E-4</v>
      </c>
    </row>
    <row r="22" spans="1:25" x14ac:dyDescent="0.45">
      <c r="A22" s="11" t="s">
        <v>108</v>
      </c>
      <c r="C22" s="122">
        <v>3541990</v>
      </c>
      <c r="D22" s="122"/>
      <c r="E22" s="122">
        <v>49999991786</v>
      </c>
      <c r="F22" s="119"/>
      <c r="G22" s="122">
        <v>63609181614</v>
      </c>
      <c r="I22" s="49">
        <v>0</v>
      </c>
      <c r="J22" s="49"/>
      <c r="K22" s="49">
        <v>0</v>
      </c>
      <c r="M22" s="11">
        <v>0</v>
      </c>
      <c r="O22" s="11">
        <v>0</v>
      </c>
      <c r="Q22" s="49">
        <v>3541990</v>
      </c>
      <c r="R22" s="33"/>
      <c r="S22" s="49">
        <v>22676</v>
      </c>
      <c r="T22" s="33"/>
      <c r="U22" s="49">
        <v>49999991786</v>
      </c>
      <c r="V22" s="33"/>
      <c r="W22" s="49">
        <v>80133433459</v>
      </c>
      <c r="X22" s="33"/>
      <c r="Y22" s="120">
        <v>2.7669918062449452E-4</v>
      </c>
    </row>
    <row r="23" spans="1:25" x14ac:dyDescent="0.45">
      <c r="A23" s="11" t="s">
        <v>171</v>
      </c>
      <c r="C23" s="122">
        <v>990000</v>
      </c>
      <c r="D23" s="122"/>
      <c r="E23" s="122">
        <v>9922225500</v>
      </c>
      <c r="F23" s="119"/>
      <c r="G23" s="122">
        <v>9281633031</v>
      </c>
      <c r="I23" s="49">
        <v>0</v>
      </c>
      <c r="J23" s="49"/>
      <c r="K23" s="49">
        <v>0</v>
      </c>
      <c r="M23" s="11">
        <v>-990000</v>
      </c>
      <c r="O23" s="11">
        <v>10282333337</v>
      </c>
      <c r="Q23" s="49">
        <v>0</v>
      </c>
      <c r="R23" s="33"/>
      <c r="S23" s="49">
        <v>0</v>
      </c>
      <c r="T23" s="33"/>
      <c r="U23" s="49">
        <v>0</v>
      </c>
      <c r="V23" s="33"/>
      <c r="W23" s="49">
        <v>0</v>
      </c>
      <c r="X23" s="33"/>
      <c r="Y23" s="120">
        <v>0</v>
      </c>
    </row>
    <row r="24" spans="1:25" ht="21" x14ac:dyDescent="0.45">
      <c r="A24" s="116" t="s">
        <v>144</v>
      </c>
      <c r="C24" s="14"/>
      <c r="D24" s="14"/>
      <c r="E24" s="79">
        <f>SUM(E11:E23)</f>
        <v>5455904242353</v>
      </c>
      <c r="G24" s="79">
        <f>SUM(G11:G23)</f>
        <v>7694008644863.4502</v>
      </c>
      <c r="I24" s="14"/>
      <c r="K24" s="79">
        <f>SUM(K11:K23)</f>
        <v>1515105284726</v>
      </c>
      <c r="M24" s="14"/>
      <c r="O24" s="79">
        <f>SUM(O11:O23)</f>
        <v>10282333337</v>
      </c>
      <c r="Q24" s="49"/>
      <c r="R24" s="33"/>
      <c r="S24" s="49"/>
      <c r="T24" s="33"/>
      <c r="U24" s="79">
        <f>SUM(U11:U23)</f>
        <v>6961087301579</v>
      </c>
      <c r="V24" s="33"/>
      <c r="W24" s="79">
        <f>SUM(W11:W23)</f>
        <v>8238813973623</v>
      </c>
      <c r="X24" s="33"/>
      <c r="Y24" s="152">
        <v>2.8448463736244461E-2</v>
      </c>
    </row>
    <row r="28" spans="1:25" x14ac:dyDescent="0.45">
      <c r="C28" s="18"/>
    </row>
    <row r="29" spans="1:25" x14ac:dyDescent="0.45">
      <c r="C29" s="18"/>
    </row>
    <row r="30" spans="1:25" x14ac:dyDescent="0.45">
      <c r="C30" s="18"/>
    </row>
    <row r="31" spans="1:25" x14ac:dyDescent="0.45">
      <c r="C31" s="18"/>
      <c r="G31" s="18"/>
    </row>
    <row r="32" spans="1:25" x14ac:dyDescent="0.45">
      <c r="C32" s="18"/>
      <c r="G32" s="18"/>
    </row>
    <row r="33" spans="3:7" x14ac:dyDescent="0.45">
      <c r="C33" s="18"/>
      <c r="G33" s="18"/>
    </row>
    <row r="34" spans="3:7" x14ac:dyDescent="0.45">
      <c r="C34" s="18"/>
      <c r="G34" s="18"/>
    </row>
    <row r="35" spans="3:7" x14ac:dyDescent="0.45">
      <c r="G35" s="18"/>
    </row>
    <row r="36" spans="3:7" x14ac:dyDescent="0.45">
      <c r="G36" s="18"/>
    </row>
  </sheetData>
  <sortState ref="A11:Y23">
    <sortCondition descending="1" ref="W11:W23"/>
  </sortState>
  <mergeCells count="18">
    <mergeCell ref="A1:Y1"/>
    <mergeCell ref="A2:Y2"/>
    <mergeCell ref="A3:Y3"/>
    <mergeCell ref="I7:O7"/>
    <mergeCell ref="Q7:Y7"/>
    <mergeCell ref="G8:G9"/>
    <mergeCell ref="E8:E9"/>
    <mergeCell ref="C7:G7"/>
    <mergeCell ref="A5:Y5"/>
    <mergeCell ref="I8:K8"/>
    <mergeCell ref="M8:O8"/>
    <mergeCell ref="Y8:Y9"/>
    <mergeCell ref="W8:W9"/>
    <mergeCell ref="U8:U9"/>
    <mergeCell ref="S8:S9"/>
    <mergeCell ref="Q8:Q9"/>
    <mergeCell ref="C8:C9"/>
    <mergeCell ref="A8:A9"/>
  </mergeCells>
  <pageMargins left="0.39" right="0.39" top="0.39" bottom="0.39" header="0" footer="0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46"/>
  <sheetViews>
    <sheetView rightToLeft="1" view="pageBreakPreview" topLeftCell="D9" zoomScale="85" zoomScaleNormal="100" zoomScaleSheetLayoutView="85" workbookViewId="0">
      <selection activeCell="G44" sqref="G44"/>
    </sheetView>
  </sheetViews>
  <sheetFormatPr defaultRowHeight="18.75" x14ac:dyDescent="0.45"/>
  <cols>
    <col min="1" max="1" width="30.140625" style="5" bestFit="1" customWidth="1"/>
    <col min="2" max="2" width="0.85546875" style="5" customWidth="1"/>
    <col min="3" max="3" width="10.5703125" style="6" customWidth="1"/>
    <col min="4" max="4" width="0.85546875" style="6" customWidth="1"/>
    <col min="5" max="5" width="14.7109375" style="6" customWidth="1"/>
    <col min="6" max="6" width="0.85546875" style="6" customWidth="1"/>
    <col min="7" max="7" width="14.7109375" style="6" bestFit="1" customWidth="1"/>
    <col min="8" max="8" width="0.85546875" style="6" customWidth="1"/>
    <col min="9" max="9" width="12.85546875" style="6" customWidth="1"/>
    <col min="10" max="10" width="0.85546875" style="5" customWidth="1"/>
    <col min="11" max="11" width="12.28515625" style="6" customWidth="1"/>
    <col min="12" max="12" width="0.85546875" style="6" customWidth="1"/>
    <col min="13" max="13" width="12" style="6" customWidth="1"/>
    <col min="14" max="14" width="0.85546875" style="6" customWidth="1"/>
    <col min="15" max="15" width="16.28515625" style="6" bestFit="1" customWidth="1"/>
    <col min="16" max="16" width="0.85546875" style="6" customWidth="1"/>
    <col min="17" max="17" width="23.5703125" style="6" bestFit="1" customWidth="1"/>
    <col min="18" max="18" width="0.85546875" style="6" customWidth="1"/>
    <col min="19" max="19" width="23.5703125" style="6" bestFit="1" customWidth="1"/>
    <col min="20" max="20" width="0.85546875" style="6" customWidth="1"/>
    <col min="21" max="21" width="13.42578125" style="6" customWidth="1"/>
    <col min="22" max="22" width="0.85546875" style="6" customWidth="1"/>
    <col min="23" max="23" width="20" style="6" customWidth="1"/>
    <col min="24" max="24" width="0.85546875" style="6" customWidth="1"/>
    <col min="25" max="25" width="13.42578125" style="6" customWidth="1"/>
    <col min="26" max="26" width="0.85546875" style="6" customWidth="1"/>
    <col min="27" max="27" width="20" style="6" customWidth="1"/>
    <col min="28" max="28" width="0.85546875" style="6" customWidth="1"/>
    <col min="29" max="29" width="16.28515625" style="6" bestFit="1" customWidth="1"/>
    <col min="30" max="30" width="0.85546875" style="6" customWidth="1"/>
    <col min="31" max="31" width="15.140625" style="6" customWidth="1"/>
    <col min="32" max="32" width="0.85546875" style="6" customWidth="1"/>
    <col min="33" max="33" width="23.85546875" style="6" bestFit="1" customWidth="1"/>
    <col min="34" max="34" width="0.85546875" style="6" customWidth="1"/>
    <col min="35" max="35" width="23.85546875" style="6" bestFit="1" customWidth="1"/>
    <col min="36" max="36" width="0.85546875" style="6" customWidth="1"/>
    <col min="37" max="37" width="16.140625" style="90" bestFit="1" customWidth="1"/>
    <col min="38" max="38" width="0.28515625" style="5" customWidth="1"/>
    <col min="39" max="16384" width="9.140625" style="5"/>
  </cols>
  <sheetData>
    <row r="1" spans="1:37" ht="21" x14ac:dyDescent="0.45">
      <c r="A1" s="204" t="s">
        <v>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</row>
    <row r="2" spans="1:37" ht="21" x14ac:dyDescent="0.45">
      <c r="A2" s="204" t="s">
        <v>1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</row>
    <row r="3" spans="1:37" ht="21" x14ac:dyDescent="0.45">
      <c r="A3" s="204" t="str">
        <f>سهام!A3</f>
        <v>برای ماه منتهی به 1405/03/31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4"/>
      <c r="AA3" s="204"/>
      <c r="AB3" s="204"/>
      <c r="AC3" s="204"/>
      <c r="AD3" s="204"/>
      <c r="AE3" s="204"/>
      <c r="AF3" s="204"/>
      <c r="AG3" s="204"/>
      <c r="AH3" s="204"/>
      <c r="AI3" s="204"/>
      <c r="AJ3" s="204"/>
      <c r="AK3" s="204"/>
    </row>
    <row r="4" spans="1:37" ht="21" x14ac:dyDescent="0.45">
      <c r="A4" s="211" t="s">
        <v>84</v>
      </c>
      <c r="B4" s="211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11"/>
      <c r="AD4" s="211"/>
      <c r="AE4" s="211"/>
      <c r="AF4" s="211"/>
      <c r="AG4" s="211"/>
      <c r="AH4" s="211"/>
      <c r="AI4" s="211"/>
      <c r="AJ4" s="211"/>
      <c r="AK4" s="211"/>
    </row>
    <row r="5" spans="1:37" ht="21" x14ac:dyDescent="0.45">
      <c r="A5" s="40"/>
      <c r="B5" s="40"/>
      <c r="C5" s="75"/>
      <c r="D5" s="75"/>
      <c r="E5" s="75"/>
      <c r="F5" s="75"/>
      <c r="G5" s="75"/>
      <c r="H5" s="75"/>
      <c r="I5" s="75"/>
      <c r="J5" s="40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87"/>
    </row>
    <row r="6" spans="1:37" ht="21" x14ac:dyDescent="0.4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1" t="str">
        <f>سهام!C6</f>
        <v>1405/02/31</v>
      </c>
      <c r="P6" s="201"/>
      <c r="Q6" s="201"/>
      <c r="R6" s="201"/>
      <c r="S6" s="201"/>
      <c r="U6" s="201" t="s">
        <v>2</v>
      </c>
      <c r="V6" s="201"/>
      <c r="W6" s="201"/>
      <c r="X6" s="201"/>
      <c r="Y6" s="201"/>
      <c r="Z6" s="201"/>
      <c r="AA6" s="201"/>
      <c r="AC6" s="201" t="str">
        <f>سهام!Q6</f>
        <v>1405/03/31</v>
      </c>
      <c r="AD6" s="201"/>
      <c r="AE6" s="201"/>
      <c r="AF6" s="201"/>
      <c r="AG6" s="201"/>
      <c r="AH6" s="201"/>
      <c r="AI6" s="201"/>
      <c r="AJ6" s="201"/>
      <c r="AK6" s="201"/>
    </row>
    <row r="7" spans="1:37" ht="21" customHeight="1" x14ac:dyDescent="0.45">
      <c r="A7" s="215" t="s">
        <v>19</v>
      </c>
      <c r="B7" s="215"/>
      <c r="C7" s="213" t="s">
        <v>20</v>
      </c>
      <c r="D7" s="22"/>
      <c r="E7" s="213" t="s">
        <v>21</v>
      </c>
      <c r="F7" s="22"/>
      <c r="G7" s="210" t="s">
        <v>22</v>
      </c>
      <c r="H7" s="22"/>
      <c r="I7" s="210" t="s">
        <v>23</v>
      </c>
      <c r="J7" s="12"/>
      <c r="K7" s="210" t="s">
        <v>24</v>
      </c>
      <c r="L7" s="22"/>
      <c r="M7" s="210" t="s">
        <v>12</v>
      </c>
      <c r="N7" s="22"/>
      <c r="O7" s="210" t="s">
        <v>6</v>
      </c>
      <c r="P7" s="22"/>
      <c r="Q7" s="210" t="s">
        <v>7</v>
      </c>
      <c r="R7" s="22"/>
      <c r="S7" s="210" t="s">
        <v>8</v>
      </c>
      <c r="U7" s="212" t="s">
        <v>3</v>
      </c>
      <c r="V7" s="212"/>
      <c r="W7" s="212"/>
      <c r="X7" s="22"/>
      <c r="Y7" s="212" t="s">
        <v>4</v>
      </c>
      <c r="Z7" s="212"/>
      <c r="AA7" s="212"/>
      <c r="AC7" s="210" t="s">
        <v>6</v>
      </c>
      <c r="AD7" s="22"/>
      <c r="AE7" s="210" t="s">
        <v>10</v>
      </c>
      <c r="AF7" s="22"/>
      <c r="AG7" s="210" t="s">
        <v>7</v>
      </c>
      <c r="AH7" s="22"/>
      <c r="AI7" s="213" t="s">
        <v>8</v>
      </c>
      <c r="AJ7" s="22"/>
      <c r="AK7" s="208" t="s">
        <v>120</v>
      </c>
    </row>
    <row r="8" spans="1:37" ht="21" x14ac:dyDescent="0.45">
      <c r="A8" s="215"/>
      <c r="B8" s="215"/>
      <c r="C8" s="214"/>
      <c r="E8" s="214"/>
      <c r="G8" s="201"/>
      <c r="I8" s="201"/>
      <c r="K8" s="201"/>
      <c r="M8" s="201"/>
      <c r="O8" s="201"/>
      <c r="Q8" s="201"/>
      <c r="S8" s="201"/>
      <c r="U8" s="30" t="s">
        <v>6</v>
      </c>
      <c r="V8" s="22"/>
      <c r="W8" s="30" t="s">
        <v>7</v>
      </c>
      <c r="Y8" s="30" t="s">
        <v>6</v>
      </c>
      <c r="Z8" s="22"/>
      <c r="AA8" s="30" t="s">
        <v>9</v>
      </c>
      <c r="AC8" s="201"/>
      <c r="AE8" s="201"/>
      <c r="AG8" s="201"/>
      <c r="AI8" s="214"/>
      <c r="AK8" s="209"/>
    </row>
    <row r="9" spans="1:37" ht="21" x14ac:dyDescent="0.45">
      <c r="A9" s="66"/>
      <c r="B9" s="66"/>
      <c r="C9" s="48"/>
      <c r="E9" s="48"/>
      <c r="G9" s="20"/>
      <c r="I9" s="20"/>
      <c r="K9" s="20"/>
      <c r="M9" s="20"/>
      <c r="O9" s="20"/>
      <c r="Q9" s="55" t="s">
        <v>121</v>
      </c>
      <c r="S9" s="55" t="s">
        <v>121</v>
      </c>
      <c r="U9" s="56"/>
      <c r="V9" s="23"/>
      <c r="W9" s="55" t="s">
        <v>121</v>
      </c>
      <c r="Y9" s="20"/>
      <c r="Z9" s="23"/>
      <c r="AA9" s="55" t="s">
        <v>121</v>
      </c>
      <c r="AC9" s="20"/>
      <c r="AE9" s="55" t="s">
        <v>121</v>
      </c>
      <c r="AG9" s="55" t="s">
        <v>121</v>
      </c>
      <c r="AI9" s="55" t="s">
        <v>121</v>
      </c>
      <c r="AK9" s="88"/>
    </row>
    <row r="10" spans="1:37" x14ac:dyDescent="0.45">
      <c r="A10" s="17" t="s">
        <v>212</v>
      </c>
      <c r="C10" s="7" t="s">
        <v>161</v>
      </c>
      <c r="E10" s="7" t="s">
        <v>161</v>
      </c>
      <c r="G10" s="2" t="s">
        <v>199</v>
      </c>
      <c r="I10" s="7" t="s">
        <v>226</v>
      </c>
      <c r="K10" s="9">
        <v>23</v>
      </c>
      <c r="L10" s="57"/>
      <c r="M10" s="9">
        <v>23</v>
      </c>
      <c r="O10" s="9">
        <v>0</v>
      </c>
      <c r="P10" s="57"/>
      <c r="Q10" s="9">
        <v>0</v>
      </c>
      <c r="R10" s="57"/>
      <c r="S10" s="9">
        <v>0</v>
      </c>
      <c r="T10" s="57"/>
      <c r="U10" s="9">
        <v>26000000</v>
      </c>
      <c r="V10" s="57"/>
      <c r="W10" s="9">
        <v>26000000000000</v>
      </c>
      <c r="X10" s="57"/>
      <c r="Y10" s="9">
        <v>0</v>
      </c>
      <c r="Z10" s="57"/>
      <c r="AA10" s="9">
        <v>0</v>
      </c>
      <c r="AB10" s="57"/>
      <c r="AC10" s="9">
        <v>26000000</v>
      </c>
      <c r="AD10" s="57"/>
      <c r="AE10" s="9">
        <v>1000000</v>
      </c>
      <c r="AF10" s="57"/>
      <c r="AG10" s="9">
        <v>26000000000000</v>
      </c>
      <c r="AH10" s="57"/>
      <c r="AI10" s="9">
        <v>26000000000000</v>
      </c>
      <c r="AJ10" s="57"/>
      <c r="AK10" s="91">
        <v>8.9777492186425958E-2</v>
      </c>
    </row>
    <row r="11" spans="1:37" x14ac:dyDescent="0.45">
      <c r="A11" s="17" t="s">
        <v>175</v>
      </c>
      <c r="C11" s="7" t="s">
        <v>25</v>
      </c>
      <c r="E11" s="7" t="s">
        <v>25</v>
      </c>
      <c r="G11" s="7" t="s">
        <v>179</v>
      </c>
      <c r="I11" s="7" t="s">
        <v>180</v>
      </c>
      <c r="K11" s="9">
        <v>0</v>
      </c>
      <c r="L11" s="57"/>
      <c r="M11" s="9">
        <v>0</v>
      </c>
      <c r="O11" s="9">
        <v>4197560</v>
      </c>
      <c r="P11" s="57"/>
      <c r="Q11" s="9">
        <v>9999973114800</v>
      </c>
      <c r="R11" s="57"/>
      <c r="S11" s="9">
        <v>9797690688083</v>
      </c>
      <c r="T11" s="57"/>
      <c r="U11" s="9">
        <v>0</v>
      </c>
      <c r="V11" s="57"/>
      <c r="W11" s="9">
        <v>0</v>
      </c>
      <c r="X11" s="57"/>
      <c r="Y11" s="9">
        <v>0</v>
      </c>
      <c r="Z11" s="57"/>
      <c r="AA11" s="9">
        <v>0</v>
      </c>
      <c r="AB11" s="57"/>
      <c r="AC11" s="9">
        <v>4197560</v>
      </c>
      <c r="AD11" s="57"/>
      <c r="AE11" s="9">
        <v>2660116</v>
      </c>
      <c r="AF11" s="57"/>
      <c r="AG11" s="9">
        <v>9999973114800</v>
      </c>
      <c r="AH11" s="57"/>
      <c r="AI11" s="9">
        <v>11157902028941</v>
      </c>
      <c r="AJ11" s="57"/>
      <c r="AK11" s="91">
        <v>3.8528017777698348E-2</v>
      </c>
    </row>
    <row r="12" spans="1:37" x14ac:dyDescent="0.45">
      <c r="A12" s="1" t="s">
        <v>186</v>
      </c>
      <c r="C12" s="7" t="s">
        <v>25</v>
      </c>
      <c r="E12" s="7" t="s">
        <v>25</v>
      </c>
      <c r="G12" s="2" t="s">
        <v>190</v>
      </c>
      <c r="I12" s="7" t="s">
        <v>191</v>
      </c>
      <c r="K12" s="10">
        <v>23</v>
      </c>
      <c r="L12" s="57"/>
      <c r="M12" s="10">
        <v>23</v>
      </c>
      <c r="O12" s="9">
        <v>6385595</v>
      </c>
      <c r="P12" s="57"/>
      <c r="Q12" s="9">
        <v>5659999840150</v>
      </c>
      <c r="R12" s="57"/>
      <c r="S12" s="10">
        <v>5121519548677</v>
      </c>
      <c r="T12" s="57"/>
      <c r="U12" s="10">
        <v>0</v>
      </c>
      <c r="V12" s="57"/>
      <c r="W12" s="10">
        <v>0</v>
      </c>
      <c r="X12" s="57"/>
      <c r="Y12" s="9">
        <v>0</v>
      </c>
      <c r="Z12" s="57"/>
      <c r="AA12" s="9">
        <v>0</v>
      </c>
      <c r="AB12" s="57"/>
      <c r="AC12" s="9">
        <v>6385595</v>
      </c>
      <c r="AD12" s="57"/>
      <c r="AE12" s="9">
        <v>953070</v>
      </c>
      <c r="AF12" s="57"/>
      <c r="AG12" s="9">
        <v>5659999840150</v>
      </c>
      <c r="AH12" s="57"/>
      <c r="AI12" s="9">
        <v>6082609808179</v>
      </c>
      <c r="AJ12" s="57"/>
      <c r="AK12" s="91">
        <v>2.1003132866418004E-2</v>
      </c>
    </row>
    <row r="13" spans="1:37" x14ac:dyDescent="0.45">
      <c r="A13" s="1" t="s">
        <v>149</v>
      </c>
      <c r="C13" s="7" t="s">
        <v>161</v>
      </c>
      <c r="E13" s="7" t="s">
        <v>161</v>
      </c>
      <c r="G13" s="2" t="s">
        <v>92</v>
      </c>
      <c r="I13" s="7" t="s">
        <v>152</v>
      </c>
      <c r="K13" s="10">
        <v>23</v>
      </c>
      <c r="L13" s="57"/>
      <c r="M13" s="10">
        <v>23</v>
      </c>
      <c r="O13" s="9">
        <v>5000000</v>
      </c>
      <c r="P13" s="57"/>
      <c r="Q13" s="9">
        <v>5000000000000</v>
      </c>
      <c r="R13" s="57"/>
      <c r="S13" s="10">
        <v>5000000000000</v>
      </c>
      <c r="T13" s="57"/>
      <c r="U13" s="10">
        <v>0</v>
      </c>
      <c r="V13" s="57"/>
      <c r="W13" s="10">
        <v>0</v>
      </c>
      <c r="X13" s="57"/>
      <c r="Y13" s="9">
        <v>0</v>
      </c>
      <c r="Z13" s="57"/>
      <c r="AA13" s="9">
        <v>0</v>
      </c>
      <c r="AB13" s="57"/>
      <c r="AC13" s="9">
        <v>5000000</v>
      </c>
      <c r="AD13" s="57"/>
      <c r="AE13" s="9">
        <v>1000000</v>
      </c>
      <c r="AF13" s="57"/>
      <c r="AG13" s="9">
        <v>5000000000000</v>
      </c>
      <c r="AH13" s="57"/>
      <c r="AI13" s="9">
        <v>5000000000000</v>
      </c>
      <c r="AJ13" s="57"/>
      <c r="AK13" s="91">
        <v>1.7264902343543453E-2</v>
      </c>
    </row>
    <row r="14" spans="1:37" x14ac:dyDescent="0.45">
      <c r="A14" s="17" t="s">
        <v>150</v>
      </c>
      <c r="C14" s="7" t="s">
        <v>161</v>
      </c>
      <c r="E14" s="7" t="s">
        <v>161</v>
      </c>
      <c r="G14" s="7" t="s">
        <v>92</v>
      </c>
      <c r="I14" s="7" t="s">
        <v>152</v>
      </c>
      <c r="K14" s="9">
        <v>23</v>
      </c>
      <c r="L14" s="57"/>
      <c r="M14" s="9">
        <v>23</v>
      </c>
      <c r="O14" s="9">
        <v>5000000</v>
      </c>
      <c r="P14" s="57"/>
      <c r="Q14" s="9">
        <v>5000000000000</v>
      </c>
      <c r="R14" s="57"/>
      <c r="S14" s="9">
        <v>5000000000000</v>
      </c>
      <c r="T14" s="57"/>
      <c r="U14" s="9">
        <v>0</v>
      </c>
      <c r="V14" s="57"/>
      <c r="W14" s="9">
        <v>0</v>
      </c>
      <c r="X14" s="57"/>
      <c r="Y14" s="9">
        <v>0</v>
      </c>
      <c r="Z14" s="33"/>
      <c r="AA14" s="33">
        <v>0</v>
      </c>
      <c r="AB14" s="57"/>
      <c r="AC14" s="9">
        <v>5000000</v>
      </c>
      <c r="AD14" s="57"/>
      <c r="AE14" s="9">
        <v>1000000</v>
      </c>
      <c r="AF14" s="57"/>
      <c r="AG14" s="9">
        <v>5000000000000</v>
      </c>
      <c r="AH14" s="57"/>
      <c r="AI14" s="9">
        <v>5000000000000</v>
      </c>
      <c r="AJ14" s="57"/>
      <c r="AK14" s="91">
        <v>1.7264902343543453E-2</v>
      </c>
    </row>
    <row r="15" spans="1:37" x14ac:dyDescent="0.45">
      <c r="A15" s="1" t="s">
        <v>184</v>
      </c>
      <c r="C15" s="7" t="s">
        <v>25</v>
      </c>
      <c r="E15" s="7" t="s">
        <v>25</v>
      </c>
      <c r="G15" s="2" t="s">
        <v>187</v>
      </c>
      <c r="I15" s="7" t="s">
        <v>188</v>
      </c>
      <c r="K15" s="10">
        <v>0</v>
      </c>
      <c r="L15" s="57"/>
      <c r="M15" s="10">
        <v>0</v>
      </c>
      <c r="O15" s="9">
        <v>1926340</v>
      </c>
      <c r="P15" s="57"/>
      <c r="Q15" s="9">
        <v>4999988840600</v>
      </c>
      <c r="R15" s="57"/>
      <c r="S15" s="10">
        <v>5285469173518</v>
      </c>
      <c r="T15" s="57"/>
      <c r="U15" s="10">
        <v>0</v>
      </c>
      <c r="V15" s="57"/>
      <c r="W15" s="10">
        <v>0</v>
      </c>
      <c r="X15" s="57"/>
      <c r="Y15" s="9">
        <v>0</v>
      </c>
      <c r="Z15" s="57"/>
      <c r="AA15" s="9">
        <v>0</v>
      </c>
      <c r="AB15" s="57"/>
      <c r="AC15" s="9">
        <v>1926340</v>
      </c>
      <c r="AD15" s="57"/>
      <c r="AE15" s="9">
        <v>2595590</v>
      </c>
      <c r="AF15" s="57"/>
      <c r="AG15" s="9">
        <v>4999988840600</v>
      </c>
      <c r="AH15" s="57"/>
      <c r="AI15" s="9">
        <v>4996363848690</v>
      </c>
      <c r="AJ15" s="57"/>
      <c r="AK15" s="91">
        <v>1.7252346784088754E-2</v>
      </c>
    </row>
    <row r="16" spans="1:37" x14ac:dyDescent="0.45">
      <c r="A16" s="1" t="s">
        <v>173</v>
      </c>
      <c r="C16" s="7" t="s">
        <v>25</v>
      </c>
      <c r="E16" s="7" t="s">
        <v>25</v>
      </c>
      <c r="G16" s="2" t="s">
        <v>177</v>
      </c>
      <c r="I16" s="7" t="s">
        <v>178</v>
      </c>
      <c r="K16" s="10">
        <v>23</v>
      </c>
      <c r="L16" s="57"/>
      <c r="M16" s="10">
        <v>23</v>
      </c>
      <c r="O16" s="9">
        <v>5000000</v>
      </c>
      <c r="P16" s="57"/>
      <c r="Q16" s="9">
        <v>5002343750000</v>
      </c>
      <c r="R16" s="57"/>
      <c r="S16" s="10">
        <v>4997281250000</v>
      </c>
      <c r="T16" s="57"/>
      <c r="U16" s="10">
        <v>0</v>
      </c>
      <c r="V16" s="57"/>
      <c r="W16" s="10">
        <v>0</v>
      </c>
      <c r="X16" s="57"/>
      <c r="Y16" s="9">
        <v>0</v>
      </c>
      <c r="Z16" s="57"/>
      <c r="AA16" s="9">
        <v>0</v>
      </c>
      <c r="AB16" s="57"/>
      <c r="AC16" s="9">
        <v>5000000</v>
      </c>
      <c r="AD16" s="57"/>
      <c r="AE16" s="9">
        <v>930360</v>
      </c>
      <c r="AF16" s="57"/>
      <c r="AG16" s="9">
        <v>5002343750000</v>
      </c>
      <c r="AH16" s="57"/>
      <c r="AI16" s="9">
        <v>4649270583750</v>
      </c>
      <c r="AJ16" s="57"/>
      <c r="AK16" s="91">
        <v>1.6053840519430602E-2</v>
      </c>
    </row>
    <row r="17" spans="1:37" x14ac:dyDescent="0.45">
      <c r="A17" s="17" t="s">
        <v>174</v>
      </c>
      <c r="C17" s="7" t="s">
        <v>25</v>
      </c>
      <c r="E17" s="7" t="s">
        <v>25</v>
      </c>
      <c r="G17" s="7" t="s">
        <v>177</v>
      </c>
      <c r="I17" s="7" t="s">
        <v>178</v>
      </c>
      <c r="K17" s="9">
        <v>23</v>
      </c>
      <c r="L17" s="57"/>
      <c r="M17" s="9">
        <v>23</v>
      </c>
      <c r="O17" s="9">
        <v>5000000</v>
      </c>
      <c r="P17" s="57"/>
      <c r="Q17" s="9">
        <v>5000000000000</v>
      </c>
      <c r="R17" s="57"/>
      <c r="S17" s="9">
        <v>4748036850375</v>
      </c>
      <c r="T17" s="57"/>
      <c r="U17" s="9">
        <v>0</v>
      </c>
      <c r="V17" s="57"/>
      <c r="W17" s="9">
        <v>0</v>
      </c>
      <c r="X17" s="57"/>
      <c r="Y17" s="9">
        <v>0</v>
      </c>
      <c r="Z17" s="57"/>
      <c r="AA17" s="9">
        <v>0</v>
      </c>
      <c r="AB17" s="57"/>
      <c r="AC17" s="9">
        <v>5000000</v>
      </c>
      <c r="AD17" s="57"/>
      <c r="AE17" s="9">
        <v>900000</v>
      </c>
      <c r="AF17" s="57"/>
      <c r="AG17" s="9">
        <v>5000000000000</v>
      </c>
      <c r="AH17" s="57"/>
      <c r="AI17" s="9">
        <v>4497553125000</v>
      </c>
      <c r="AJ17" s="57"/>
      <c r="AK17" s="91">
        <v>1.5529963097604738E-2</v>
      </c>
    </row>
    <row r="18" spans="1:37" x14ac:dyDescent="0.45">
      <c r="A18" s="17" t="s">
        <v>157</v>
      </c>
      <c r="C18" s="7" t="s">
        <v>25</v>
      </c>
      <c r="E18" s="7" t="s">
        <v>25</v>
      </c>
      <c r="G18" s="7" t="s">
        <v>159</v>
      </c>
      <c r="I18" s="7" t="s">
        <v>160</v>
      </c>
      <c r="K18" s="9">
        <v>23</v>
      </c>
      <c r="L18" s="57"/>
      <c r="M18" s="9">
        <v>23</v>
      </c>
      <c r="O18" s="9">
        <v>4744704</v>
      </c>
      <c r="P18" s="57"/>
      <c r="Q18" s="9">
        <v>4374996664320</v>
      </c>
      <c r="R18" s="57"/>
      <c r="S18" s="9">
        <v>3750071712341</v>
      </c>
      <c r="T18" s="57"/>
      <c r="U18" s="9">
        <v>0</v>
      </c>
      <c r="V18" s="57"/>
      <c r="W18" s="9">
        <v>0</v>
      </c>
      <c r="X18" s="57"/>
      <c r="Y18" s="9">
        <v>0</v>
      </c>
      <c r="Z18" s="57"/>
      <c r="AA18" s="9">
        <v>0</v>
      </c>
      <c r="AB18" s="57"/>
      <c r="AC18" s="9">
        <v>4744704</v>
      </c>
      <c r="AD18" s="57"/>
      <c r="AE18" s="9">
        <v>850195</v>
      </c>
      <c r="AF18" s="57"/>
      <c r="AG18" s="9">
        <v>4374996664320</v>
      </c>
      <c r="AH18" s="57"/>
      <c r="AI18" s="9">
        <v>4031730171313</v>
      </c>
      <c r="AJ18" s="57"/>
      <c r="AK18" s="91">
        <v>1.3921485536647333E-2</v>
      </c>
    </row>
    <row r="19" spans="1:37" x14ac:dyDescent="0.45">
      <c r="A19" s="17" t="s">
        <v>211</v>
      </c>
      <c r="C19" s="7" t="s">
        <v>25</v>
      </c>
      <c r="E19" s="7" t="s">
        <v>25</v>
      </c>
      <c r="G19" s="2" t="s">
        <v>224</v>
      </c>
      <c r="I19" s="7" t="s">
        <v>225</v>
      </c>
      <c r="K19" s="9">
        <v>23</v>
      </c>
      <c r="L19" s="57"/>
      <c r="M19" s="9">
        <v>23</v>
      </c>
      <c r="O19" s="9">
        <v>0</v>
      </c>
      <c r="P19" s="57"/>
      <c r="Q19" s="9">
        <v>0</v>
      </c>
      <c r="R19" s="57"/>
      <c r="S19" s="9">
        <v>0</v>
      </c>
      <c r="T19" s="57"/>
      <c r="U19" s="9">
        <v>3999997</v>
      </c>
      <c r="V19" s="57"/>
      <c r="W19" s="9">
        <v>3999997000000</v>
      </c>
      <c r="X19" s="57"/>
      <c r="Y19" s="9">
        <v>0</v>
      </c>
      <c r="Z19" s="57"/>
      <c r="AA19" s="9">
        <v>0</v>
      </c>
      <c r="AB19" s="57"/>
      <c r="AC19" s="9">
        <v>3999997</v>
      </c>
      <c r="AD19" s="57"/>
      <c r="AE19" s="9">
        <v>1000000</v>
      </c>
      <c r="AF19" s="57"/>
      <c r="AG19" s="9">
        <v>3999997000000</v>
      </c>
      <c r="AH19" s="57"/>
      <c r="AI19" s="9">
        <v>3997822001631</v>
      </c>
      <c r="AJ19" s="57"/>
      <c r="AK19" s="91">
        <v>1.3804401289005726E-2</v>
      </c>
    </row>
    <row r="20" spans="1:37" x14ac:dyDescent="0.45">
      <c r="A20" s="1" t="s">
        <v>185</v>
      </c>
      <c r="C20" s="7" t="s">
        <v>25</v>
      </c>
      <c r="E20" s="7" t="s">
        <v>25</v>
      </c>
      <c r="G20" s="2" t="s">
        <v>100</v>
      </c>
      <c r="I20" s="7" t="s">
        <v>189</v>
      </c>
      <c r="K20" s="10">
        <v>23</v>
      </c>
      <c r="L20" s="57"/>
      <c r="M20" s="10">
        <v>23</v>
      </c>
      <c r="O20" s="9">
        <v>4000000</v>
      </c>
      <c r="P20" s="57"/>
      <c r="Q20" s="9">
        <v>4000000000000</v>
      </c>
      <c r="R20" s="57"/>
      <c r="S20" s="10">
        <v>3997825000000</v>
      </c>
      <c r="T20" s="57"/>
      <c r="U20" s="10">
        <v>0</v>
      </c>
      <c r="V20" s="57"/>
      <c r="W20" s="10">
        <v>0</v>
      </c>
      <c r="X20" s="57"/>
      <c r="Y20" s="9">
        <v>0</v>
      </c>
      <c r="Z20" s="57"/>
      <c r="AA20" s="9">
        <v>0</v>
      </c>
      <c r="AB20" s="57"/>
      <c r="AC20" s="9">
        <v>4000000</v>
      </c>
      <c r="AD20" s="57"/>
      <c r="AE20" s="9">
        <v>977522</v>
      </c>
      <c r="AF20" s="57"/>
      <c r="AG20" s="9">
        <v>4000000000000</v>
      </c>
      <c r="AH20" s="57"/>
      <c r="AI20" s="9">
        <v>3907961889650</v>
      </c>
      <c r="AJ20" s="57"/>
      <c r="AK20" s="91">
        <v>1.3494116077419358E-2</v>
      </c>
    </row>
    <row r="21" spans="1:37" x14ac:dyDescent="0.45">
      <c r="A21" s="17" t="s">
        <v>89</v>
      </c>
      <c r="C21" s="7" t="s">
        <v>25</v>
      </c>
      <c r="E21" s="7" t="s">
        <v>25</v>
      </c>
      <c r="G21" s="7" t="s">
        <v>93</v>
      </c>
      <c r="I21" s="7" t="s">
        <v>94</v>
      </c>
      <c r="K21" s="9">
        <v>23</v>
      </c>
      <c r="L21" s="57"/>
      <c r="M21" s="9">
        <v>23</v>
      </c>
      <c r="O21" s="9">
        <v>3528000</v>
      </c>
      <c r="P21" s="57"/>
      <c r="Q21" s="9">
        <v>3199976493180</v>
      </c>
      <c r="R21" s="57"/>
      <c r="S21" s="9">
        <v>3373155488839</v>
      </c>
      <c r="T21" s="57"/>
      <c r="U21" s="9">
        <v>0</v>
      </c>
      <c r="V21" s="57"/>
      <c r="W21" s="9">
        <v>0</v>
      </c>
      <c r="X21" s="57"/>
      <c r="Y21" s="9">
        <v>0</v>
      </c>
      <c r="Z21" s="57"/>
      <c r="AA21" s="9">
        <v>0</v>
      </c>
      <c r="AB21" s="57"/>
      <c r="AC21" s="9">
        <v>3528000</v>
      </c>
      <c r="AD21" s="57"/>
      <c r="AE21" s="9">
        <v>1000000</v>
      </c>
      <c r="AF21" s="57"/>
      <c r="AG21" s="9">
        <v>3199976493180</v>
      </c>
      <c r="AH21" s="57"/>
      <c r="AI21" s="9">
        <v>3526081650000</v>
      </c>
      <c r="AJ21" s="57"/>
      <c r="AK21" s="91">
        <v>1.2175491068522113E-2</v>
      </c>
    </row>
    <row r="22" spans="1:37" x14ac:dyDescent="0.45">
      <c r="A22" s="17" t="s">
        <v>156</v>
      </c>
      <c r="C22" s="7" t="s">
        <v>25</v>
      </c>
      <c r="E22" s="7" t="s">
        <v>25</v>
      </c>
      <c r="G22" s="7" t="s">
        <v>158</v>
      </c>
      <c r="I22" s="7" t="s">
        <v>163</v>
      </c>
      <c r="K22" s="9">
        <v>23</v>
      </c>
      <c r="L22" s="57"/>
      <c r="M22" s="9">
        <v>23</v>
      </c>
      <c r="O22" s="9">
        <v>3253232</v>
      </c>
      <c r="P22" s="57"/>
      <c r="Q22" s="9">
        <v>3000000421120</v>
      </c>
      <c r="R22" s="57"/>
      <c r="S22" s="9">
        <v>2630758757881</v>
      </c>
      <c r="T22" s="57"/>
      <c r="U22" s="9">
        <v>0</v>
      </c>
      <c r="V22" s="57"/>
      <c r="W22" s="9">
        <v>0</v>
      </c>
      <c r="X22" s="57"/>
      <c r="Y22" s="9">
        <v>0</v>
      </c>
      <c r="Z22" s="57"/>
      <c r="AA22" s="9">
        <v>0</v>
      </c>
      <c r="AB22" s="57"/>
      <c r="AC22" s="9">
        <v>3253232</v>
      </c>
      <c r="AD22" s="57"/>
      <c r="AE22" s="9">
        <v>882783</v>
      </c>
      <c r="AF22" s="57"/>
      <c r="AG22" s="9">
        <v>3000000421120</v>
      </c>
      <c r="AH22" s="57"/>
      <c r="AI22" s="9">
        <v>2870336310170</v>
      </c>
      <c r="AJ22" s="57"/>
      <c r="AK22" s="91">
        <v>9.9112152176423808E-3</v>
      </c>
    </row>
    <row r="23" spans="1:37" x14ac:dyDescent="0.45">
      <c r="A23" s="17" t="s">
        <v>110</v>
      </c>
      <c r="C23" s="7" t="s">
        <v>25</v>
      </c>
      <c r="E23" s="7" t="s">
        <v>25</v>
      </c>
      <c r="G23" s="7" t="s">
        <v>118</v>
      </c>
      <c r="I23" s="7" t="s">
        <v>147</v>
      </c>
      <c r="K23" s="9">
        <v>23</v>
      </c>
      <c r="L23" s="57"/>
      <c r="M23" s="9">
        <v>23</v>
      </c>
      <c r="O23" s="9">
        <v>2700000</v>
      </c>
      <c r="P23" s="57"/>
      <c r="Q23" s="9">
        <v>2445126000000</v>
      </c>
      <c r="R23" s="57"/>
      <c r="S23" s="9">
        <v>2494428416634</v>
      </c>
      <c r="T23" s="57"/>
      <c r="U23" s="9">
        <v>0</v>
      </c>
      <c r="V23" s="57"/>
      <c r="W23" s="9">
        <v>0</v>
      </c>
      <c r="X23" s="57"/>
      <c r="Y23" s="9">
        <v>0</v>
      </c>
      <c r="Z23" s="33"/>
      <c r="AA23" s="33">
        <v>0</v>
      </c>
      <c r="AB23" s="57"/>
      <c r="AC23" s="9">
        <v>2700000</v>
      </c>
      <c r="AD23" s="57"/>
      <c r="AE23" s="9">
        <v>1000000</v>
      </c>
      <c r="AF23" s="57"/>
      <c r="AG23" s="9">
        <v>2445126000000</v>
      </c>
      <c r="AH23" s="57"/>
      <c r="AI23" s="9">
        <v>2698531875000</v>
      </c>
      <c r="AJ23" s="57"/>
      <c r="AK23" s="91">
        <v>9.3179778585628422E-3</v>
      </c>
    </row>
    <row r="24" spans="1:37" x14ac:dyDescent="0.45">
      <c r="A24" s="17" t="s">
        <v>148</v>
      </c>
      <c r="C24" s="7" t="s">
        <v>25</v>
      </c>
      <c r="E24" s="7" t="s">
        <v>25</v>
      </c>
      <c r="G24" s="7" t="s">
        <v>146</v>
      </c>
      <c r="I24" s="7" t="s">
        <v>151</v>
      </c>
      <c r="K24" s="9">
        <v>23</v>
      </c>
      <c r="L24" s="57"/>
      <c r="M24" s="9">
        <v>23</v>
      </c>
      <c r="O24" s="9">
        <v>3200000</v>
      </c>
      <c r="P24" s="57"/>
      <c r="Q24" s="9">
        <v>2956241802034</v>
      </c>
      <c r="R24" s="57"/>
      <c r="S24" s="9">
        <v>2572427681460</v>
      </c>
      <c r="T24" s="57"/>
      <c r="U24" s="9">
        <v>0</v>
      </c>
      <c r="V24" s="57"/>
      <c r="W24" s="9">
        <v>0</v>
      </c>
      <c r="X24" s="57"/>
      <c r="Y24" s="9">
        <v>0</v>
      </c>
      <c r="Z24" s="57"/>
      <c r="AA24" s="9">
        <v>0</v>
      </c>
      <c r="AB24" s="57"/>
      <c r="AC24" s="9">
        <v>3200000</v>
      </c>
      <c r="AD24" s="57"/>
      <c r="AE24" s="9">
        <v>804325</v>
      </c>
      <c r="AF24" s="57"/>
      <c r="AG24" s="9">
        <v>2956241802034</v>
      </c>
      <c r="AH24" s="57"/>
      <c r="AI24" s="9">
        <v>2572440474500</v>
      </c>
      <c r="AJ24" s="57"/>
      <c r="AK24" s="91">
        <v>8.8825867153642171E-3</v>
      </c>
    </row>
    <row r="25" spans="1:37" x14ac:dyDescent="0.45">
      <c r="A25" s="17" t="s">
        <v>104</v>
      </c>
      <c r="C25" s="7" t="s">
        <v>25</v>
      </c>
      <c r="E25" s="7" t="s">
        <v>25</v>
      </c>
      <c r="G25" s="2" t="s">
        <v>105</v>
      </c>
      <c r="I25" s="7" t="s">
        <v>106</v>
      </c>
      <c r="K25" s="9">
        <v>18</v>
      </c>
      <c r="L25" s="57"/>
      <c r="M25" s="9">
        <v>18</v>
      </c>
      <c r="O25" s="9">
        <v>2650000</v>
      </c>
      <c r="P25" s="57"/>
      <c r="Q25" s="9">
        <v>2014365037500</v>
      </c>
      <c r="R25" s="57"/>
      <c r="S25" s="9">
        <v>2291003589062</v>
      </c>
      <c r="T25" s="57"/>
      <c r="U25" s="9">
        <v>0</v>
      </c>
      <c r="V25" s="57"/>
      <c r="W25" s="9">
        <v>0</v>
      </c>
      <c r="X25" s="57"/>
      <c r="Y25" s="9">
        <v>0</v>
      </c>
      <c r="Z25" s="57"/>
      <c r="AA25" s="9">
        <v>0</v>
      </c>
      <c r="AB25" s="57"/>
      <c r="AC25" s="9">
        <v>2650000</v>
      </c>
      <c r="AD25" s="57"/>
      <c r="AE25" s="9">
        <v>888000</v>
      </c>
      <c r="AF25" s="57"/>
      <c r="AG25" s="9">
        <v>2014365037500</v>
      </c>
      <c r="AH25" s="57"/>
      <c r="AI25" s="9">
        <v>2351920447500</v>
      </c>
      <c r="AJ25" s="57"/>
      <c r="AK25" s="91">
        <v>8.1211353691741043E-3</v>
      </c>
    </row>
    <row r="26" spans="1:37" x14ac:dyDescent="0.45">
      <c r="A26" s="1" t="s">
        <v>115</v>
      </c>
      <c r="C26" s="7" t="s">
        <v>25</v>
      </c>
      <c r="E26" s="7" t="s">
        <v>25</v>
      </c>
      <c r="G26" s="2" t="s">
        <v>116</v>
      </c>
      <c r="I26" s="7" t="s">
        <v>117</v>
      </c>
      <c r="K26" s="10">
        <v>23</v>
      </c>
      <c r="L26" s="57"/>
      <c r="M26" s="10">
        <v>23</v>
      </c>
      <c r="O26" s="9">
        <v>2000000</v>
      </c>
      <c r="P26" s="57"/>
      <c r="Q26" s="9">
        <v>2000000000000</v>
      </c>
      <c r="R26" s="57"/>
      <c r="S26" s="10">
        <v>1998912500000</v>
      </c>
      <c r="T26" s="57"/>
      <c r="U26" s="9">
        <v>0</v>
      </c>
      <c r="V26" s="57"/>
      <c r="W26" s="9">
        <v>0</v>
      </c>
      <c r="X26" s="57"/>
      <c r="Y26" s="9">
        <v>0</v>
      </c>
      <c r="Z26" s="57"/>
      <c r="AA26" s="9">
        <v>0</v>
      </c>
      <c r="AB26" s="57"/>
      <c r="AC26" s="9">
        <v>2000000</v>
      </c>
      <c r="AD26" s="57"/>
      <c r="AE26" s="9">
        <v>1000000</v>
      </c>
      <c r="AF26" s="57"/>
      <c r="AG26" s="9">
        <v>2000000000000</v>
      </c>
      <c r="AH26" s="57"/>
      <c r="AI26" s="9">
        <v>1998912500000</v>
      </c>
      <c r="AJ26" s="57"/>
      <c r="AK26" s="91">
        <v>6.9022058211576608E-3</v>
      </c>
    </row>
    <row r="27" spans="1:37" x14ac:dyDescent="0.45">
      <c r="A27" s="17" t="s">
        <v>210</v>
      </c>
      <c r="C27" s="7" t="s">
        <v>25</v>
      </c>
      <c r="E27" s="7" t="s">
        <v>25</v>
      </c>
      <c r="G27" s="2" t="s">
        <v>222</v>
      </c>
      <c r="I27" s="7" t="s">
        <v>223</v>
      </c>
      <c r="K27" s="9">
        <v>23</v>
      </c>
      <c r="L27" s="57"/>
      <c r="M27" s="9">
        <v>23</v>
      </c>
      <c r="O27" s="9">
        <v>0</v>
      </c>
      <c r="P27" s="57"/>
      <c r="Q27" s="9">
        <v>0</v>
      </c>
      <c r="R27" s="57"/>
      <c r="S27" s="9">
        <v>0</v>
      </c>
      <c r="T27" s="57"/>
      <c r="U27" s="9">
        <v>2000000</v>
      </c>
      <c r="V27" s="57"/>
      <c r="W27" s="9">
        <v>2000000000000</v>
      </c>
      <c r="X27" s="57"/>
      <c r="Y27" s="9">
        <v>0</v>
      </c>
      <c r="Z27" s="57"/>
      <c r="AA27" s="9">
        <v>0</v>
      </c>
      <c r="AB27" s="57"/>
      <c r="AC27" s="9">
        <v>2000000</v>
      </c>
      <c r="AD27" s="57"/>
      <c r="AE27" s="9">
        <v>1000000</v>
      </c>
      <c r="AF27" s="57"/>
      <c r="AG27" s="9">
        <v>2000000000000</v>
      </c>
      <c r="AH27" s="57"/>
      <c r="AI27" s="9">
        <v>1998912500000</v>
      </c>
      <c r="AJ27" s="57"/>
      <c r="AK27" s="91">
        <v>6.9022058211576608E-3</v>
      </c>
    </row>
    <row r="28" spans="1:37" x14ac:dyDescent="0.45">
      <c r="A28" s="17" t="s">
        <v>176</v>
      </c>
      <c r="C28" s="7" t="s">
        <v>25</v>
      </c>
      <c r="E28" s="7" t="s">
        <v>25</v>
      </c>
      <c r="G28" s="7" t="s">
        <v>170</v>
      </c>
      <c r="I28" s="7" t="s">
        <v>181</v>
      </c>
      <c r="K28" s="9">
        <v>23</v>
      </c>
      <c r="L28" s="57"/>
      <c r="M28" s="9">
        <v>23</v>
      </c>
      <c r="O28" s="9">
        <v>2503046</v>
      </c>
      <c r="P28" s="57"/>
      <c r="Q28" s="9">
        <v>2280274906000</v>
      </c>
      <c r="R28" s="57"/>
      <c r="S28" s="9">
        <v>1869869419773</v>
      </c>
      <c r="T28" s="57"/>
      <c r="U28" s="9">
        <v>122640</v>
      </c>
      <c r="V28" s="57"/>
      <c r="W28" s="9">
        <v>100073030290</v>
      </c>
      <c r="X28" s="57"/>
      <c r="Y28" s="9">
        <v>-122640</v>
      </c>
      <c r="Z28" s="57"/>
      <c r="AA28" s="9">
        <v>99952812248</v>
      </c>
      <c r="AB28" s="57"/>
      <c r="AC28" s="9">
        <v>2503046</v>
      </c>
      <c r="AD28" s="57"/>
      <c r="AE28" s="9">
        <v>747444</v>
      </c>
      <c r="AF28" s="57"/>
      <c r="AG28" s="9">
        <v>2268622896290</v>
      </c>
      <c r="AH28" s="57"/>
      <c r="AI28" s="9">
        <v>1869869419773</v>
      </c>
      <c r="AJ28" s="57"/>
      <c r="AK28" s="91">
        <v>6.4566225855118209E-3</v>
      </c>
    </row>
    <row r="29" spans="1:37" x14ac:dyDescent="0.45">
      <c r="A29" s="1" t="s">
        <v>85</v>
      </c>
      <c r="C29" s="7" t="s">
        <v>25</v>
      </c>
      <c r="E29" s="7" t="s">
        <v>25</v>
      </c>
      <c r="G29" s="2" t="s">
        <v>86</v>
      </c>
      <c r="I29" s="7" t="s">
        <v>87</v>
      </c>
      <c r="K29" s="10">
        <v>23</v>
      </c>
      <c r="L29" s="57"/>
      <c r="M29" s="10">
        <v>23</v>
      </c>
      <c r="O29" s="9">
        <v>1500000</v>
      </c>
      <c r="P29" s="57"/>
      <c r="Q29" s="9">
        <v>1500000000000</v>
      </c>
      <c r="R29" s="57"/>
      <c r="S29" s="10">
        <v>1499184375000</v>
      </c>
      <c r="T29" s="57"/>
      <c r="U29" s="10">
        <v>0</v>
      </c>
      <c r="V29" s="57"/>
      <c r="W29" s="10">
        <v>0</v>
      </c>
      <c r="X29" s="57"/>
      <c r="Y29" s="9">
        <v>0</v>
      </c>
      <c r="Z29" s="57"/>
      <c r="AA29" s="9">
        <v>0</v>
      </c>
      <c r="AB29" s="57"/>
      <c r="AC29" s="9">
        <v>1500000</v>
      </c>
      <c r="AD29" s="57"/>
      <c r="AE29" s="9">
        <v>1000000</v>
      </c>
      <c r="AF29" s="57"/>
      <c r="AG29" s="9">
        <v>1500000000000</v>
      </c>
      <c r="AH29" s="57"/>
      <c r="AI29" s="9">
        <v>1499184375000</v>
      </c>
      <c r="AJ29" s="57"/>
      <c r="AK29" s="91">
        <v>5.1766543658682456E-3</v>
      </c>
    </row>
    <row r="30" spans="1:37" x14ac:dyDescent="0.45">
      <c r="A30" s="17" t="s">
        <v>88</v>
      </c>
      <c r="C30" s="7" t="s">
        <v>25</v>
      </c>
      <c r="E30" s="7" t="s">
        <v>25</v>
      </c>
      <c r="G30" s="7" t="s">
        <v>90</v>
      </c>
      <c r="I30" s="7" t="s">
        <v>91</v>
      </c>
      <c r="K30" s="9">
        <v>23</v>
      </c>
      <c r="L30" s="57"/>
      <c r="M30" s="9">
        <v>23</v>
      </c>
      <c r="O30" s="9">
        <v>1499971</v>
      </c>
      <c r="P30" s="57"/>
      <c r="Q30" s="9">
        <v>1500205374093</v>
      </c>
      <c r="R30" s="57"/>
      <c r="S30" s="9">
        <v>1499155390768</v>
      </c>
      <c r="T30" s="57"/>
      <c r="U30" s="9">
        <v>0</v>
      </c>
      <c r="V30" s="57"/>
      <c r="W30" s="9">
        <v>0</v>
      </c>
      <c r="X30" s="57"/>
      <c r="Y30" s="9">
        <v>0</v>
      </c>
      <c r="Z30" s="57"/>
      <c r="AA30" s="9">
        <v>0</v>
      </c>
      <c r="AB30" s="57"/>
      <c r="AC30" s="9">
        <v>1499971</v>
      </c>
      <c r="AD30" s="57"/>
      <c r="AE30" s="9">
        <v>1000000</v>
      </c>
      <c r="AF30" s="57"/>
      <c r="AG30" s="9">
        <v>1500205374093</v>
      </c>
      <c r="AH30" s="57"/>
      <c r="AI30" s="9">
        <v>1499155390768</v>
      </c>
      <c r="AJ30" s="57"/>
      <c r="AK30" s="91">
        <v>5.1765542838812491E-3</v>
      </c>
    </row>
    <row r="31" spans="1:37" x14ac:dyDescent="0.45">
      <c r="A31" s="1" t="s">
        <v>26</v>
      </c>
      <c r="B31" s="27"/>
      <c r="C31" s="2" t="s">
        <v>25</v>
      </c>
      <c r="D31" s="23"/>
      <c r="E31" s="2" t="s">
        <v>25</v>
      </c>
      <c r="F31" s="23"/>
      <c r="G31" s="2" t="s">
        <v>27</v>
      </c>
      <c r="H31" s="23"/>
      <c r="I31" s="2" t="s">
        <v>28</v>
      </c>
      <c r="J31" s="27"/>
      <c r="K31" s="10">
        <v>23</v>
      </c>
      <c r="L31" s="76"/>
      <c r="M31" s="10">
        <v>23</v>
      </c>
      <c r="N31" s="23"/>
      <c r="O31" s="10">
        <v>526865</v>
      </c>
      <c r="P31" s="76"/>
      <c r="Q31" s="10">
        <v>500020153650</v>
      </c>
      <c r="R31" s="76"/>
      <c r="S31" s="10">
        <v>511307740158</v>
      </c>
      <c r="T31" s="76"/>
      <c r="U31" s="10">
        <v>0</v>
      </c>
      <c r="V31" s="76"/>
      <c r="W31" s="10">
        <v>0</v>
      </c>
      <c r="X31" s="76"/>
      <c r="Y31" s="9">
        <v>0</v>
      </c>
      <c r="Z31" s="57"/>
      <c r="AA31" s="9">
        <v>0</v>
      </c>
      <c r="AB31" s="76"/>
      <c r="AC31" s="10">
        <v>526865</v>
      </c>
      <c r="AD31" s="76"/>
      <c r="AE31" s="10">
        <v>1000000</v>
      </c>
      <c r="AF31" s="76"/>
      <c r="AG31" s="10">
        <v>500020153650</v>
      </c>
      <c r="AH31" s="57"/>
      <c r="AI31" s="9">
        <v>526578517156</v>
      </c>
      <c r="AJ31" s="57"/>
      <c r="AK31" s="91">
        <v>1.8182653349812523E-3</v>
      </c>
    </row>
    <row r="32" spans="1:37" x14ac:dyDescent="0.45">
      <c r="A32" s="17" t="s">
        <v>109</v>
      </c>
      <c r="C32" s="7" t="s">
        <v>25</v>
      </c>
      <c r="E32" s="7" t="s">
        <v>25</v>
      </c>
      <c r="G32" s="7" t="s">
        <v>111</v>
      </c>
      <c r="I32" s="7" t="s">
        <v>112</v>
      </c>
      <c r="K32" s="9">
        <v>23</v>
      </c>
      <c r="L32" s="57"/>
      <c r="M32" s="9">
        <v>23</v>
      </c>
      <c r="O32" s="9">
        <v>500000</v>
      </c>
      <c r="P32" s="57"/>
      <c r="Q32" s="9">
        <v>500000000000</v>
      </c>
      <c r="R32" s="57"/>
      <c r="S32" s="9">
        <v>499728125000</v>
      </c>
      <c r="T32" s="57"/>
      <c r="U32" s="9">
        <v>0</v>
      </c>
      <c r="V32" s="57"/>
      <c r="W32" s="9">
        <v>0</v>
      </c>
      <c r="X32" s="57"/>
      <c r="Y32" s="9">
        <v>0</v>
      </c>
      <c r="Z32" s="33"/>
      <c r="AA32" s="33">
        <v>0</v>
      </c>
      <c r="AB32" s="57"/>
      <c r="AC32" s="9">
        <v>500000</v>
      </c>
      <c r="AD32" s="57"/>
      <c r="AE32" s="9">
        <v>1000000</v>
      </c>
      <c r="AF32" s="57"/>
      <c r="AG32" s="9">
        <v>500000000000</v>
      </c>
      <c r="AH32" s="57"/>
      <c r="AI32" s="9">
        <v>499728125000</v>
      </c>
      <c r="AJ32" s="57"/>
      <c r="AK32" s="91">
        <v>1.7255514552894152E-3</v>
      </c>
    </row>
    <row r="33" spans="1:37" x14ac:dyDescent="0.45">
      <c r="A33" s="17" t="s">
        <v>29</v>
      </c>
      <c r="C33" s="7" t="s">
        <v>25</v>
      </c>
      <c r="E33" s="7" t="s">
        <v>25</v>
      </c>
      <c r="G33" s="7" t="s">
        <v>30</v>
      </c>
      <c r="I33" s="7" t="s">
        <v>31</v>
      </c>
      <c r="K33" s="9">
        <v>23</v>
      </c>
      <c r="L33" s="57"/>
      <c r="M33" s="9">
        <v>23</v>
      </c>
      <c r="O33" s="9">
        <v>500000</v>
      </c>
      <c r="P33" s="57"/>
      <c r="Q33" s="9">
        <v>500000000000</v>
      </c>
      <c r="R33" s="57"/>
      <c r="S33" s="9">
        <v>499728125000</v>
      </c>
      <c r="T33" s="57"/>
      <c r="U33" s="9">
        <v>0</v>
      </c>
      <c r="V33" s="57"/>
      <c r="W33" s="9">
        <v>0</v>
      </c>
      <c r="X33" s="57"/>
      <c r="Y33" s="9">
        <v>0</v>
      </c>
      <c r="Z33" s="57"/>
      <c r="AA33" s="9">
        <v>0</v>
      </c>
      <c r="AB33" s="57"/>
      <c r="AC33" s="9">
        <v>500000</v>
      </c>
      <c r="AD33" s="57"/>
      <c r="AE33" s="9">
        <v>1000000</v>
      </c>
      <c r="AF33" s="57"/>
      <c r="AG33" s="9">
        <v>500000000000</v>
      </c>
      <c r="AH33" s="57"/>
      <c r="AI33" s="9">
        <v>499728125000</v>
      </c>
      <c r="AJ33" s="57"/>
      <c r="AK33" s="91">
        <v>1.7255514552894152E-3</v>
      </c>
    </row>
    <row r="34" spans="1:37" x14ac:dyDescent="0.45">
      <c r="A34" s="17" t="s">
        <v>206</v>
      </c>
      <c r="C34" s="7" t="s">
        <v>25</v>
      </c>
      <c r="E34" s="7" t="s">
        <v>25</v>
      </c>
      <c r="G34" s="2" t="s">
        <v>213</v>
      </c>
      <c r="I34" s="7" t="s">
        <v>216</v>
      </c>
      <c r="K34" s="9">
        <v>0</v>
      </c>
      <c r="L34" s="57"/>
      <c r="M34" s="9">
        <v>0</v>
      </c>
      <c r="O34" s="9">
        <v>0</v>
      </c>
      <c r="P34" s="57"/>
      <c r="Q34" s="9">
        <v>0</v>
      </c>
      <c r="R34" s="57"/>
      <c r="S34" s="9">
        <v>0</v>
      </c>
      <c r="T34" s="57"/>
      <c r="U34" s="9">
        <v>209115</v>
      </c>
      <c r="V34" s="57"/>
      <c r="W34" s="9">
        <v>179996189780</v>
      </c>
      <c r="X34" s="57"/>
      <c r="Y34" s="9">
        <v>0</v>
      </c>
      <c r="Z34" s="57"/>
      <c r="AA34" s="9">
        <v>0</v>
      </c>
      <c r="AB34" s="57"/>
      <c r="AC34" s="9">
        <v>209115</v>
      </c>
      <c r="AD34" s="57"/>
      <c r="AE34" s="9">
        <v>863990</v>
      </c>
      <c r="AF34" s="57"/>
      <c r="AG34" s="9">
        <v>179996189780</v>
      </c>
      <c r="AH34" s="57"/>
      <c r="AI34" s="9">
        <v>180575027760</v>
      </c>
      <c r="AJ34" s="57"/>
      <c r="AK34" s="91">
        <v>6.235220439918096E-4</v>
      </c>
    </row>
    <row r="35" spans="1:37" x14ac:dyDescent="0.45">
      <c r="A35" s="17" t="s">
        <v>205</v>
      </c>
      <c r="C35" s="7" t="s">
        <v>25</v>
      </c>
      <c r="E35" s="7" t="s">
        <v>25</v>
      </c>
      <c r="G35" s="2" t="s">
        <v>213</v>
      </c>
      <c r="I35" s="7" t="s">
        <v>215</v>
      </c>
      <c r="K35" s="9">
        <v>0</v>
      </c>
      <c r="L35" s="57"/>
      <c r="M35" s="9">
        <v>0</v>
      </c>
      <c r="O35" s="9">
        <v>0</v>
      </c>
      <c r="P35" s="57"/>
      <c r="Q35" s="9">
        <v>0</v>
      </c>
      <c r="R35" s="57"/>
      <c r="S35" s="9">
        <v>0</v>
      </c>
      <c r="T35" s="57"/>
      <c r="U35" s="9">
        <v>120367</v>
      </c>
      <c r="V35" s="57"/>
      <c r="W35" s="9">
        <v>100465866464</v>
      </c>
      <c r="X35" s="57"/>
      <c r="Y35" s="9">
        <v>0</v>
      </c>
      <c r="Z35" s="57"/>
      <c r="AA35" s="9">
        <v>0</v>
      </c>
      <c r="AB35" s="57"/>
      <c r="AC35" s="9">
        <v>120367</v>
      </c>
      <c r="AD35" s="57"/>
      <c r="AE35" s="9">
        <v>838030</v>
      </c>
      <c r="AF35" s="57"/>
      <c r="AG35" s="9">
        <v>100465866464</v>
      </c>
      <c r="AH35" s="57"/>
      <c r="AI35" s="9">
        <v>100816308318</v>
      </c>
      <c r="AJ35" s="57"/>
      <c r="AK35" s="91">
        <v>3.4811674354936752E-4</v>
      </c>
    </row>
    <row r="36" spans="1:37" x14ac:dyDescent="0.45">
      <c r="A36" s="17" t="s">
        <v>209</v>
      </c>
      <c r="C36" s="7" t="s">
        <v>25</v>
      </c>
      <c r="E36" s="7" t="s">
        <v>25</v>
      </c>
      <c r="G36" s="2" t="s">
        <v>92</v>
      </c>
      <c r="I36" s="7" t="s">
        <v>221</v>
      </c>
      <c r="K36" s="9">
        <v>23</v>
      </c>
      <c r="L36" s="57"/>
      <c r="M36" s="9">
        <v>23</v>
      </c>
      <c r="O36" s="9">
        <v>0</v>
      </c>
      <c r="P36" s="57"/>
      <c r="Q36" s="9">
        <v>0</v>
      </c>
      <c r="R36" s="57"/>
      <c r="S36" s="9">
        <v>0</v>
      </c>
      <c r="T36" s="57"/>
      <c r="U36" s="9">
        <v>70000</v>
      </c>
      <c r="V36" s="57"/>
      <c r="W36" s="9">
        <v>68869127235</v>
      </c>
      <c r="X36" s="57"/>
      <c r="Y36" s="9">
        <v>0</v>
      </c>
      <c r="Z36" s="57"/>
      <c r="AA36" s="9">
        <v>0</v>
      </c>
      <c r="AB36" s="57"/>
      <c r="AC36" s="9">
        <v>70000</v>
      </c>
      <c r="AD36" s="57"/>
      <c r="AE36" s="9">
        <v>984730</v>
      </c>
      <c r="AF36" s="57"/>
      <c r="AG36" s="9">
        <v>68869127235</v>
      </c>
      <c r="AH36" s="57"/>
      <c r="AI36" s="9">
        <v>68893618714</v>
      </c>
      <c r="AJ36" s="57"/>
      <c r="AK36" s="91">
        <v>2.3788831983810555E-4</v>
      </c>
    </row>
    <row r="37" spans="1:37" x14ac:dyDescent="0.45">
      <c r="A37" s="17" t="s">
        <v>204</v>
      </c>
      <c r="C37" s="7" t="s">
        <v>25</v>
      </c>
      <c r="E37" s="7" t="s">
        <v>25</v>
      </c>
      <c r="G37" s="2" t="s">
        <v>213</v>
      </c>
      <c r="I37" s="7" t="s">
        <v>214</v>
      </c>
      <c r="K37" s="9">
        <v>0</v>
      </c>
      <c r="L37" s="57"/>
      <c r="M37" s="9">
        <v>0</v>
      </c>
      <c r="O37" s="9">
        <v>0</v>
      </c>
      <c r="P37" s="57"/>
      <c r="Q37" s="9">
        <v>0</v>
      </c>
      <c r="R37" s="57"/>
      <c r="S37" s="9">
        <v>0</v>
      </c>
      <c r="T37" s="57"/>
      <c r="U37" s="9">
        <v>41185</v>
      </c>
      <c r="V37" s="57"/>
      <c r="W37" s="9">
        <v>37215089996</v>
      </c>
      <c r="X37" s="57"/>
      <c r="Y37" s="9">
        <v>0</v>
      </c>
      <c r="Z37" s="57"/>
      <c r="AA37" s="9">
        <v>0</v>
      </c>
      <c r="AB37" s="57"/>
      <c r="AC37" s="9">
        <v>41185</v>
      </c>
      <c r="AD37" s="57"/>
      <c r="AE37" s="9">
        <v>905100</v>
      </c>
      <c r="AF37" s="57"/>
      <c r="AG37" s="9">
        <v>37215089996</v>
      </c>
      <c r="AH37" s="57"/>
      <c r="AI37" s="9">
        <v>37256274379</v>
      </c>
      <c r="AJ37" s="57"/>
      <c r="AK37" s="91">
        <v>1.28645187767539E-4</v>
      </c>
    </row>
    <row r="38" spans="1:37" x14ac:dyDescent="0.45">
      <c r="A38" s="17" t="s">
        <v>207</v>
      </c>
      <c r="C38" s="7" t="s">
        <v>25</v>
      </c>
      <c r="E38" s="7" t="s">
        <v>25</v>
      </c>
      <c r="G38" s="2" t="s">
        <v>217</v>
      </c>
      <c r="I38" s="7" t="s">
        <v>218</v>
      </c>
      <c r="K38" s="9">
        <v>0</v>
      </c>
      <c r="L38" s="57"/>
      <c r="M38" s="9">
        <v>0</v>
      </c>
      <c r="O38" s="9">
        <v>0</v>
      </c>
      <c r="P38" s="57"/>
      <c r="Q38" s="9">
        <v>0</v>
      </c>
      <c r="R38" s="57"/>
      <c r="S38" s="9">
        <v>0</v>
      </c>
      <c r="T38" s="57"/>
      <c r="U38" s="9">
        <v>2445</v>
      </c>
      <c r="V38" s="57"/>
      <c r="W38" s="9">
        <v>2086498862</v>
      </c>
      <c r="X38" s="57"/>
      <c r="Y38" s="9">
        <v>0</v>
      </c>
      <c r="Z38" s="57"/>
      <c r="AA38" s="9">
        <v>0</v>
      </c>
      <c r="AB38" s="57"/>
      <c r="AC38" s="9">
        <v>2445</v>
      </c>
      <c r="AD38" s="57"/>
      <c r="AE38" s="9">
        <v>861420</v>
      </c>
      <c r="AF38" s="57"/>
      <c r="AG38" s="9">
        <v>2086498862</v>
      </c>
      <c r="AH38" s="57"/>
      <c r="AI38" s="9">
        <v>2105026669</v>
      </c>
      <c r="AJ38" s="57"/>
      <c r="AK38" s="91">
        <v>7.268615974167914E-6</v>
      </c>
    </row>
    <row r="39" spans="1:37" x14ac:dyDescent="0.45">
      <c r="A39" s="17" t="s">
        <v>208</v>
      </c>
      <c r="C39" s="7" t="s">
        <v>25</v>
      </c>
      <c r="E39" s="7" t="s">
        <v>25</v>
      </c>
      <c r="G39" s="2" t="s">
        <v>219</v>
      </c>
      <c r="I39" s="7" t="s">
        <v>220</v>
      </c>
      <c r="K39" s="9">
        <v>0</v>
      </c>
      <c r="L39" s="57"/>
      <c r="M39" s="9">
        <v>0</v>
      </c>
      <c r="O39" s="9">
        <v>0</v>
      </c>
      <c r="P39" s="57"/>
      <c r="Q39" s="9">
        <v>0</v>
      </c>
      <c r="R39" s="57"/>
      <c r="S39" s="9">
        <v>0</v>
      </c>
      <c r="T39" s="57"/>
      <c r="U39" s="9">
        <v>2410</v>
      </c>
      <c r="V39" s="57"/>
      <c r="W39" s="9">
        <v>1971849106</v>
      </c>
      <c r="X39" s="57"/>
      <c r="Y39" s="9">
        <v>0</v>
      </c>
      <c r="Z39" s="57"/>
      <c r="AA39" s="9">
        <v>0</v>
      </c>
      <c r="AB39" s="57"/>
      <c r="AC39" s="9">
        <v>2410</v>
      </c>
      <c r="AD39" s="57"/>
      <c r="AE39" s="9">
        <v>830000</v>
      </c>
      <c r="AF39" s="57"/>
      <c r="AG39" s="9">
        <v>1971849106</v>
      </c>
      <c r="AH39" s="57"/>
      <c r="AI39" s="9">
        <v>1999212336</v>
      </c>
      <c r="AJ39" s="57"/>
      <c r="AK39" s="91">
        <v>6.9032411490094769E-6</v>
      </c>
    </row>
    <row r="40" spans="1:37" ht="21" x14ac:dyDescent="0.45">
      <c r="A40" s="95" t="s">
        <v>11</v>
      </c>
      <c r="C40" s="2"/>
      <c r="E40" s="2"/>
      <c r="G40" s="2"/>
      <c r="I40" s="2"/>
      <c r="K40" s="2"/>
      <c r="M40" s="2"/>
      <c r="O40" s="9"/>
      <c r="Q40" s="78">
        <f>SUM(Q10:Q39)</f>
        <v>71433512397447</v>
      </c>
      <c r="S40" s="78">
        <f>SUM(S10:S39)</f>
        <v>69437553832569</v>
      </c>
      <c r="U40" s="2"/>
      <c r="W40" s="78">
        <f>SUM(W10:W39)</f>
        <v>32490674651733</v>
      </c>
      <c r="Y40" s="2"/>
      <c r="AA40" s="78">
        <f>SUM(AA10:AA39)</f>
        <v>99952812248</v>
      </c>
      <c r="AC40" s="2"/>
      <c r="AE40" s="2"/>
      <c r="AG40" s="78">
        <f>SUM(AG10:AG39)</f>
        <v>103812462009180</v>
      </c>
      <c r="AI40" s="78">
        <f>SUM(AI10:AI39)</f>
        <v>104124238635197</v>
      </c>
      <c r="AK40" s="192">
        <v>0.35953896232649796</v>
      </c>
    </row>
    <row r="46" spans="1:37" x14ac:dyDescent="0.45">
      <c r="V46" s="6">
        <v>0</v>
      </c>
    </row>
  </sheetData>
  <sortState ref="A10:AK39">
    <sortCondition descending="1" ref="AI10:AI39"/>
  </sortState>
  <mergeCells count="25">
    <mergeCell ref="A2:AK2"/>
    <mergeCell ref="A1:AK1"/>
    <mergeCell ref="Y7:AA7"/>
    <mergeCell ref="O7:O8"/>
    <mergeCell ref="M7:M8"/>
    <mergeCell ref="K7:K8"/>
    <mergeCell ref="I7:I8"/>
    <mergeCell ref="G7:G8"/>
    <mergeCell ref="S7:S8"/>
    <mergeCell ref="Q7:Q8"/>
    <mergeCell ref="U7:W7"/>
    <mergeCell ref="A7:B8"/>
    <mergeCell ref="E7:E8"/>
    <mergeCell ref="C7:C8"/>
    <mergeCell ref="AK7:AK8"/>
    <mergeCell ref="AC6:AK6"/>
    <mergeCell ref="AI7:AI8"/>
    <mergeCell ref="AG7:AG8"/>
    <mergeCell ref="AE7:AE8"/>
    <mergeCell ref="AC7:AC8"/>
    <mergeCell ref="A3:AK3"/>
    <mergeCell ref="U6:AA6"/>
    <mergeCell ref="O6:S6"/>
    <mergeCell ref="A6:N6"/>
    <mergeCell ref="A4:AK4"/>
  </mergeCells>
  <pageMargins left="0.39" right="0.39" top="0.39" bottom="0.39" header="0" footer="0"/>
  <pageSetup paperSize="9" scale="4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rightToLeft="1" view="pageBreakPreview" zoomScale="115" zoomScaleNormal="100" zoomScaleSheetLayoutView="115" workbookViewId="0">
      <selection activeCell="C21" sqref="C21:C22"/>
    </sheetView>
  </sheetViews>
  <sheetFormatPr defaultRowHeight="18.75" x14ac:dyDescent="0.45"/>
  <cols>
    <col min="1" max="1" width="26" style="5" customWidth="1"/>
    <col min="2" max="2" width="0.85546875" style="5" customWidth="1"/>
    <col min="3" max="3" width="25.5703125" style="52" bestFit="1" customWidth="1"/>
    <col min="4" max="4" width="0.85546875" style="52" customWidth="1"/>
    <col min="5" max="5" width="25.85546875" style="52" bestFit="1" customWidth="1"/>
    <col min="6" max="6" width="0.85546875" style="52" customWidth="1"/>
    <col min="7" max="7" width="24.7109375" style="52" bestFit="1" customWidth="1"/>
    <col min="8" max="8" width="0.85546875" style="52" customWidth="1"/>
    <col min="9" max="9" width="25.28515625" style="52" bestFit="1" customWidth="1"/>
    <col min="10" max="10" width="0.85546875" style="52" customWidth="1"/>
    <col min="11" max="11" width="11.140625" style="52" customWidth="1"/>
    <col min="12" max="12" width="1.42578125" style="52" customWidth="1"/>
    <col min="13" max="13" width="12.42578125" style="52" bestFit="1" customWidth="1"/>
    <col min="14" max="14" width="9.140625" style="52"/>
    <col min="15" max="16384" width="9.140625" style="5"/>
  </cols>
  <sheetData>
    <row r="1" spans="1:14" ht="21" x14ac:dyDescent="0.45">
      <c r="A1" s="216" t="s">
        <v>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</row>
    <row r="2" spans="1:14" ht="21" x14ac:dyDescent="0.45">
      <c r="A2" s="216" t="s">
        <v>1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</row>
    <row r="3" spans="1:14" ht="21" x14ac:dyDescent="0.45">
      <c r="A3" s="216" t="str">
        <f>سهام!A3</f>
        <v>برای ماه منتهی به 1405/03/31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</row>
    <row r="5" spans="1:14" ht="21" x14ac:dyDescent="0.45">
      <c r="A5" s="218" t="s">
        <v>131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</row>
    <row r="6" spans="1:14" ht="21" x14ac:dyDescent="0.45">
      <c r="C6" s="43" t="str">
        <f>سهام!C6</f>
        <v>1405/02/31</v>
      </c>
      <c r="D6" s="54"/>
      <c r="E6" s="217" t="s">
        <v>2</v>
      </c>
      <c r="F6" s="217"/>
      <c r="G6" s="217"/>
      <c r="H6" s="54"/>
      <c r="I6" s="217" t="str">
        <f>سهام!Q6</f>
        <v>1405/03/31</v>
      </c>
      <c r="J6" s="217"/>
      <c r="K6" s="217"/>
    </row>
    <row r="7" spans="1:14" ht="36.75" customHeight="1" x14ac:dyDescent="0.45">
      <c r="A7" s="41" t="s">
        <v>80</v>
      </c>
      <c r="B7" s="42"/>
      <c r="C7" s="43" t="s">
        <v>40</v>
      </c>
      <c r="D7" s="42"/>
      <c r="E7" s="43" t="s">
        <v>41</v>
      </c>
      <c r="F7" s="42"/>
      <c r="G7" s="43" t="s">
        <v>42</v>
      </c>
      <c r="H7" s="42"/>
      <c r="I7" s="43" t="s">
        <v>40</v>
      </c>
      <c r="J7" s="42"/>
      <c r="K7" s="44" t="s">
        <v>120</v>
      </c>
    </row>
    <row r="8" spans="1:14" ht="18.75" customHeight="1" x14ac:dyDescent="0.45">
      <c r="C8" s="49" t="s">
        <v>121</v>
      </c>
      <c r="E8" s="49" t="s">
        <v>121</v>
      </c>
      <c r="G8" s="49" t="s">
        <v>121</v>
      </c>
      <c r="I8" s="49" t="s">
        <v>121</v>
      </c>
    </row>
    <row r="9" spans="1:14" ht="21.75" customHeight="1" x14ac:dyDescent="0.45">
      <c r="A9" s="80" t="s">
        <v>119</v>
      </c>
      <c r="C9" s="33">
        <v>123647987465964</v>
      </c>
      <c r="D9" s="33"/>
      <c r="E9" s="33">
        <v>262415400616939</v>
      </c>
      <c r="F9" s="33"/>
      <c r="G9" s="33">
        <v>-229270672695149</v>
      </c>
      <c r="H9" s="33"/>
      <c r="I9" s="33">
        <v>156792715387754</v>
      </c>
      <c r="J9" s="33"/>
      <c r="K9" s="112">
        <v>0.54140218386971517</v>
      </c>
    </row>
    <row r="10" spans="1:14" s="45" customFormat="1" ht="21" x14ac:dyDescent="0.55000000000000004">
      <c r="A10" s="35" t="s">
        <v>144</v>
      </c>
      <c r="C10" s="84">
        <f>SUM(C9)</f>
        <v>123647987465964</v>
      </c>
      <c r="D10" s="46"/>
      <c r="E10" s="84">
        <f>SUM(E9)</f>
        <v>262415400616939</v>
      </c>
      <c r="F10" s="46"/>
      <c r="G10" s="84">
        <f>SUM(G9)</f>
        <v>-229270672695149</v>
      </c>
      <c r="H10" s="46"/>
      <c r="I10" s="84">
        <f>SUM(I9)</f>
        <v>156792715387754</v>
      </c>
      <c r="J10" s="46"/>
      <c r="K10" s="85">
        <v>0.54140218386971517</v>
      </c>
      <c r="L10" s="42"/>
      <c r="M10" s="42"/>
      <c r="N10" s="42"/>
    </row>
  </sheetData>
  <sortState ref="A9:K9">
    <sortCondition descending="1" ref="I9"/>
  </sortState>
  <mergeCells count="6">
    <mergeCell ref="A1:K1"/>
    <mergeCell ref="I6:K6"/>
    <mergeCell ref="A5:K5"/>
    <mergeCell ref="E6:G6"/>
    <mergeCell ref="A3:K3"/>
    <mergeCell ref="A2:K2"/>
  </mergeCells>
  <pageMargins left="0.7" right="0.7" top="0.75" bottom="0.75" header="0.3" footer="0.3"/>
  <pageSetup scale="6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rightToLeft="1" view="pageBreakPreview" zoomScale="98" zoomScaleNormal="100" zoomScaleSheetLayoutView="98" workbookViewId="0">
      <selection activeCell="E30" sqref="E30"/>
    </sheetView>
  </sheetViews>
  <sheetFormatPr defaultRowHeight="18.75" x14ac:dyDescent="0.45"/>
  <cols>
    <col min="1" max="1" width="40.140625" style="5" bestFit="1" customWidth="1"/>
    <col min="2" max="2" width="0.85546875" style="5" customWidth="1"/>
    <col min="3" max="3" width="13" style="6" customWidth="1"/>
    <col min="4" max="4" width="0.85546875" style="6" customWidth="1"/>
    <col min="5" max="5" width="18.5703125" style="6" bestFit="1" customWidth="1"/>
    <col min="6" max="6" width="0.85546875" style="6" customWidth="1"/>
    <col min="7" max="7" width="19" style="6" bestFit="1" customWidth="1"/>
    <col min="8" max="8" width="0.85546875" style="6" customWidth="1"/>
    <col min="9" max="9" width="11.85546875" style="6" bestFit="1" customWidth="1"/>
    <col min="10" max="10" width="0.85546875" style="6" customWidth="1"/>
    <col min="11" max="11" width="16.140625" style="6" bestFit="1" customWidth="1"/>
    <col min="12" max="12" width="0.85546875" style="6" customWidth="1"/>
    <col min="13" max="13" width="13.42578125" style="6" bestFit="1" customWidth="1"/>
    <col min="14" max="14" width="0.85546875" style="6" customWidth="1"/>
    <col min="15" max="15" width="17.85546875" style="6" bestFit="1" customWidth="1"/>
    <col min="16" max="16" width="0.85546875" style="6" customWidth="1"/>
    <col min="17" max="17" width="13" style="6" customWidth="1"/>
    <col min="18" max="18" width="0.85546875" style="6" customWidth="1"/>
    <col min="19" max="19" width="12" style="6" customWidth="1"/>
    <col min="20" max="20" width="0.85546875" style="6" customWidth="1"/>
    <col min="21" max="21" width="18.42578125" style="6" bestFit="1" customWidth="1"/>
    <col min="22" max="22" width="0.85546875" style="6" customWidth="1"/>
    <col min="23" max="23" width="21.7109375" style="6" customWidth="1"/>
    <col min="24" max="24" width="0.85546875" style="6" customWidth="1"/>
    <col min="25" max="25" width="11.42578125" style="90" customWidth="1"/>
    <col min="26" max="26" width="2.140625" style="5" customWidth="1"/>
    <col min="27" max="16384" width="9.140625" style="5"/>
  </cols>
  <sheetData>
    <row r="1" spans="1:27" ht="21" x14ac:dyDescent="0.45">
      <c r="A1" s="204" t="s">
        <v>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</row>
    <row r="2" spans="1:27" ht="21" x14ac:dyDescent="0.45">
      <c r="A2" s="204" t="s">
        <v>1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</row>
    <row r="3" spans="1:27" ht="21" x14ac:dyDescent="0.45">
      <c r="A3" s="204" t="str">
        <f>سهام!A3</f>
        <v>برای ماه منتهی به 1405/03/31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</row>
    <row r="4" spans="1:27" ht="21" x14ac:dyDescent="0.45">
      <c r="A4" s="156" t="s">
        <v>134</v>
      </c>
      <c r="B4" s="47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87"/>
    </row>
    <row r="5" spans="1:27" ht="21" x14ac:dyDescent="0.45">
      <c r="A5" s="156" t="s">
        <v>135</v>
      </c>
      <c r="B5" s="47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87"/>
    </row>
    <row r="6" spans="1:27" ht="21" x14ac:dyDescent="0.45">
      <c r="B6" s="47"/>
      <c r="C6" s="201" t="str">
        <f>سهام!C6</f>
        <v>1405/02/31</v>
      </c>
      <c r="D6" s="201"/>
      <c r="E6" s="201"/>
      <c r="F6" s="201"/>
      <c r="G6" s="201"/>
      <c r="I6" s="201" t="s">
        <v>2</v>
      </c>
      <c r="J6" s="201"/>
      <c r="K6" s="201"/>
      <c r="L6" s="201"/>
      <c r="M6" s="201"/>
      <c r="N6" s="201"/>
      <c r="O6" s="201"/>
      <c r="Q6" s="201" t="str">
        <f>سهام!Q6</f>
        <v>1405/03/31</v>
      </c>
      <c r="R6" s="201"/>
      <c r="S6" s="201"/>
      <c r="T6" s="201"/>
      <c r="U6" s="201"/>
      <c r="V6" s="201"/>
      <c r="W6" s="201"/>
      <c r="X6" s="201"/>
      <c r="Y6" s="201"/>
    </row>
    <row r="7" spans="1:27" ht="21" customHeight="1" x14ac:dyDescent="0.45">
      <c r="A7" s="200" t="s">
        <v>5</v>
      </c>
      <c r="B7" s="47"/>
      <c r="C7" s="202" t="s">
        <v>6</v>
      </c>
      <c r="D7" s="22"/>
      <c r="E7" s="202" t="s">
        <v>7</v>
      </c>
      <c r="F7" s="22"/>
      <c r="G7" s="202" t="s">
        <v>8</v>
      </c>
      <c r="I7" s="205" t="s">
        <v>3</v>
      </c>
      <c r="J7" s="205"/>
      <c r="K7" s="205"/>
      <c r="L7" s="22"/>
      <c r="M7" s="205" t="s">
        <v>4</v>
      </c>
      <c r="N7" s="205"/>
      <c r="O7" s="205"/>
      <c r="Q7" s="202" t="s">
        <v>6</v>
      </c>
      <c r="R7" s="22"/>
      <c r="S7" s="206" t="s">
        <v>10</v>
      </c>
      <c r="T7" s="22"/>
      <c r="U7" s="202" t="s">
        <v>7</v>
      </c>
      <c r="V7" s="22"/>
      <c r="W7" s="202" t="s">
        <v>8</v>
      </c>
      <c r="X7" s="22"/>
      <c r="Y7" s="208" t="s">
        <v>120</v>
      </c>
    </row>
    <row r="8" spans="1:27" ht="21" x14ac:dyDescent="0.45">
      <c r="A8" s="201"/>
      <c r="B8" s="47"/>
      <c r="C8" s="203"/>
      <c r="E8" s="203"/>
      <c r="G8" s="203"/>
      <c r="I8" s="155" t="s">
        <v>6</v>
      </c>
      <c r="J8" s="22"/>
      <c r="K8" s="155" t="s">
        <v>7</v>
      </c>
      <c r="M8" s="155" t="s">
        <v>6</v>
      </c>
      <c r="N8" s="22"/>
      <c r="O8" s="155" t="s">
        <v>9</v>
      </c>
      <c r="Q8" s="203"/>
      <c r="S8" s="207"/>
      <c r="U8" s="203"/>
      <c r="W8" s="203"/>
      <c r="Y8" s="209"/>
    </row>
    <row r="9" spans="1:27" ht="21.75" customHeight="1" x14ac:dyDescent="0.45">
      <c r="A9" s="154"/>
      <c r="B9" s="47"/>
      <c r="C9" s="51"/>
      <c r="E9" s="49" t="s">
        <v>121</v>
      </c>
      <c r="G9" s="49" t="s">
        <v>121</v>
      </c>
      <c r="I9" s="51"/>
      <c r="J9" s="23"/>
      <c r="K9" s="49" t="s">
        <v>121</v>
      </c>
      <c r="M9" s="51"/>
      <c r="N9" s="23"/>
      <c r="O9" s="49" t="s">
        <v>121</v>
      </c>
      <c r="Q9" s="51"/>
      <c r="S9" s="49" t="s">
        <v>121</v>
      </c>
      <c r="U9" s="49" t="s">
        <v>121</v>
      </c>
      <c r="W9" s="49" t="s">
        <v>121</v>
      </c>
      <c r="Y9" s="88"/>
    </row>
    <row r="10" spans="1:27" ht="21" x14ac:dyDescent="0.45">
      <c r="A10" s="34" t="s">
        <v>164</v>
      </c>
      <c r="B10" s="47"/>
      <c r="C10" s="2">
        <v>89879</v>
      </c>
      <c r="D10" s="2"/>
      <c r="E10" s="2">
        <v>199998660921</v>
      </c>
      <c r="F10" s="2"/>
      <c r="G10" s="2">
        <v>472712040052.03198</v>
      </c>
      <c r="H10" s="2"/>
      <c r="I10" s="2">
        <v>0</v>
      </c>
      <c r="J10" s="2"/>
      <c r="K10" s="2">
        <v>0</v>
      </c>
      <c r="L10" s="2"/>
      <c r="M10" s="193">
        <v>-89879</v>
      </c>
      <c r="N10"/>
      <c r="O10" s="193">
        <v>472712040052.03198</v>
      </c>
      <c r="P10" s="2"/>
      <c r="Q10" s="2">
        <v>0</v>
      </c>
      <c r="R10" s="2"/>
      <c r="S10" s="2">
        <v>0</v>
      </c>
      <c r="T10" s="2"/>
      <c r="U10" s="2">
        <v>0</v>
      </c>
      <c r="V10" s="2"/>
      <c r="W10" s="2">
        <v>0</v>
      </c>
      <c r="Y10" s="118">
        <v>0</v>
      </c>
      <c r="AA10" s="96"/>
    </row>
    <row r="11" spans="1:27" ht="21" x14ac:dyDescent="0.45">
      <c r="A11" s="158" t="s">
        <v>144</v>
      </c>
      <c r="C11" s="2"/>
      <c r="E11" s="78">
        <f>SUM(E10)</f>
        <v>199998660921</v>
      </c>
      <c r="G11" s="78">
        <f>SUM(G10)</f>
        <v>472712040052.03198</v>
      </c>
      <c r="I11" s="2"/>
      <c r="K11" s="78">
        <v>0</v>
      </c>
      <c r="M11" s="2"/>
      <c r="O11" s="78">
        <f>SUM(O10)</f>
        <v>472712040052.03198</v>
      </c>
      <c r="Q11" s="2"/>
      <c r="S11" s="2"/>
      <c r="U11" s="78">
        <f>SUM(U10)</f>
        <v>0</v>
      </c>
      <c r="W11" s="78">
        <f>SUM(W10)</f>
        <v>0</v>
      </c>
      <c r="Y11" s="89">
        <v>0</v>
      </c>
    </row>
    <row r="13" spans="1:27" x14ac:dyDescent="0.45">
      <c r="A13" s="199"/>
      <c r="B13" s="199"/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</row>
    <row r="19" spans="19:21" x14ac:dyDescent="0.45">
      <c r="S19" s="160"/>
    </row>
    <row r="21" spans="19:21" x14ac:dyDescent="0.45">
      <c r="U21" s="159"/>
    </row>
  </sheetData>
  <mergeCells count="18">
    <mergeCell ref="A1:Y1"/>
    <mergeCell ref="A2:Y2"/>
    <mergeCell ref="A3:Y3"/>
    <mergeCell ref="C6:G6"/>
    <mergeCell ref="U7:U8"/>
    <mergeCell ref="W7:W8"/>
    <mergeCell ref="Y7:Y8"/>
    <mergeCell ref="A13:Y13"/>
    <mergeCell ref="I6:O6"/>
    <mergeCell ref="Q6:Y6"/>
    <mergeCell ref="A7:A8"/>
    <mergeCell ref="C7:C8"/>
    <mergeCell ref="E7:E8"/>
    <mergeCell ref="G7:G8"/>
    <mergeCell ref="I7:K7"/>
    <mergeCell ref="M7:O7"/>
    <mergeCell ref="Q7:Q8"/>
    <mergeCell ref="S7:S8"/>
  </mergeCells>
  <pageMargins left="0.7" right="0.7" top="0.75" bottom="0.75" header="0.3" footer="0.3"/>
  <pageSetup scale="3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"/>
  <sheetViews>
    <sheetView rightToLeft="1" view="pageBreakPreview" zoomScale="115" zoomScaleNormal="100" zoomScaleSheetLayoutView="115" workbookViewId="0">
      <selection activeCell="G25" sqref="G25"/>
    </sheetView>
  </sheetViews>
  <sheetFormatPr defaultRowHeight="18.75" x14ac:dyDescent="0.45"/>
  <cols>
    <col min="1" max="1" width="33" style="61" customWidth="1"/>
    <col min="2" max="2" width="0.85546875" style="61" customWidth="1"/>
    <col min="3" max="3" width="14.28515625" style="72" customWidth="1"/>
    <col min="4" max="4" width="0.85546875" style="72" customWidth="1"/>
    <col min="5" max="5" width="14.28515625" style="72" customWidth="1"/>
    <col min="6" max="6" width="0.85546875" style="72" customWidth="1"/>
    <col min="7" max="7" width="13" style="72" customWidth="1"/>
    <col min="8" max="8" width="0.85546875" style="72" customWidth="1"/>
    <col min="9" max="9" width="12.140625" style="72" customWidth="1"/>
    <col min="10" max="10" width="0.85546875" style="72" customWidth="1"/>
    <col min="11" max="11" width="18.85546875" style="72" customWidth="1"/>
    <col min="12" max="12" width="0.85546875" style="72" customWidth="1"/>
    <col min="13" max="13" width="18.7109375" style="72" customWidth="1"/>
    <col min="14" max="14" width="0.85546875" style="72" customWidth="1"/>
    <col min="15" max="15" width="24.7109375" style="72" bestFit="1" customWidth="1"/>
    <col min="16" max="16" width="9.140625" style="72"/>
    <col min="17" max="16384" width="9.140625" style="61"/>
  </cols>
  <sheetData>
    <row r="1" spans="1:20" ht="21" x14ac:dyDescent="0.45">
      <c r="A1" s="220" t="s">
        <v>0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</row>
    <row r="2" spans="1:20" ht="21" x14ac:dyDescent="0.45">
      <c r="A2" s="220" t="s">
        <v>1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</row>
    <row r="3" spans="1:20" ht="21" x14ac:dyDescent="0.45">
      <c r="A3" s="220" t="str">
        <f>سهام!A3</f>
        <v>برای ماه منتهی به 1405/03/31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</row>
    <row r="4" spans="1:20" ht="16.5" customHeight="1" x14ac:dyDescent="0.45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</row>
    <row r="5" spans="1:20" x14ac:dyDescent="0.45">
      <c r="A5" s="221" t="s">
        <v>32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</row>
    <row r="6" spans="1:20" x14ac:dyDescent="0.45">
      <c r="A6" s="221" t="s">
        <v>138</v>
      </c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</row>
    <row r="7" spans="1:20" ht="12" customHeight="1" x14ac:dyDescent="0.45"/>
    <row r="8" spans="1:20" ht="21" x14ac:dyDescent="0.45">
      <c r="A8" s="219" t="s">
        <v>33</v>
      </c>
      <c r="C8" s="214" t="str">
        <f>سهام!Q6</f>
        <v>1405/03/31</v>
      </c>
      <c r="D8" s="214"/>
      <c r="E8" s="214"/>
      <c r="F8" s="214"/>
      <c r="G8" s="214"/>
      <c r="H8" s="214"/>
      <c r="I8" s="214"/>
      <c r="J8" s="214"/>
      <c r="K8" s="214"/>
      <c r="L8" s="214"/>
      <c r="M8" s="214"/>
    </row>
    <row r="9" spans="1:20" ht="42" x14ac:dyDescent="0.45">
      <c r="A9" s="214"/>
      <c r="C9" s="8" t="s">
        <v>6</v>
      </c>
      <c r="D9" s="74"/>
      <c r="E9" s="8" t="s">
        <v>34</v>
      </c>
      <c r="F9" s="74"/>
      <c r="G9" s="8" t="s">
        <v>35</v>
      </c>
      <c r="H9" s="74"/>
      <c r="I9" s="8" t="s">
        <v>36</v>
      </c>
      <c r="J9" s="74"/>
      <c r="K9" s="8" t="s">
        <v>37</v>
      </c>
      <c r="L9" s="74"/>
      <c r="M9" s="8" t="s">
        <v>38</v>
      </c>
    </row>
    <row r="10" spans="1:20" x14ac:dyDescent="0.45">
      <c r="A10" s="55"/>
      <c r="C10" s="68"/>
      <c r="D10" s="73"/>
      <c r="E10" s="68" t="s">
        <v>121</v>
      </c>
      <c r="F10" s="73"/>
      <c r="G10" s="68" t="s">
        <v>121</v>
      </c>
      <c r="H10" s="73"/>
      <c r="I10" s="55"/>
      <c r="J10" s="73"/>
      <c r="K10" s="68" t="s">
        <v>121</v>
      </c>
      <c r="L10" s="73"/>
      <c r="M10" s="68"/>
    </row>
    <row r="11" spans="1:20" customFormat="1" ht="21.75" customHeight="1" x14ac:dyDescent="0.45">
      <c r="A11" s="55" t="s">
        <v>26</v>
      </c>
      <c r="B11" s="67"/>
      <c r="C11" s="55">
        <v>526865</v>
      </c>
      <c r="D11" s="73"/>
      <c r="E11" s="55">
        <v>991000</v>
      </c>
      <c r="F11" s="73"/>
      <c r="G11" s="55">
        <v>1000000</v>
      </c>
      <c r="H11" s="73"/>
      <c r="I11" s="118">
        <v>9.1000000000000004E-3</v>
      </c>
      <c r="J11" s="73"/>
      <c r="K11" s="55">
        <v>526578517156</v>
      </c>
      <c r="L11" s="73"/>
      <c r="M11" s="55" t="s">
        <v>39</v>
      </c>
      <c r="O11" s="138"/>
      <c r="P11" s="138"/>
      <c r="Q11" s="138"/>
      <c r="R11" s="138"/>
      <c r="S11" s="138"/>
      <c r="T11" s="138"/>
    </row>
    <row r="12" spans="1:20" customFormat="1" ht="21.75" customHeight="1" x14ac:dyDescent="0.45">
      <c r="A12" s="55" t="s">
        <v>89</v>
      </c>
      <c r="B12" s="67"/>
      <c r="C12" s="55">
        <v>3528000</v>
      </c>
      <c r="D12" s="73"/>
      <c r="E12" s="55">
        <v>980000</v>
      </c>
      <c r="F12" s="73"/>
      <c r="G12" s="55">
        <v>1000000</v>
      </c>
      <c r="H12" s="73"/>
      <c r="I12" s="118">
        <v>2.0400000000000001E-2</v>
      </c>
      <c r="J12" s="73"/>
      <c r="K12" s="55">
        <v>3526081650000</v>
      </c>
      <c r="L12" s="73"/>
      <c r="M12" s="55" t="s">
        <v>39</v>
      </c>
      <c r="O12" s="138"/>
      <c r="P12" s="138"/>
      <c r="Q12" s="138"/>
      <c r="R12" s="138"/>
      <c r="S12" s="138"/>
      <c r="T12" s="138"/>
    </row>
    <row r="13" spans="1:20" customFormat="1" ht="21.75" customHeight="1" x14ac:dyDescent="0.45">
      <c r="A13" s="55" t="s">
        <v>104</v>
      </c>
      <c r="B13" s="67"/>
      <c r="C13" s="55">
        <v>2650000</v>
      </c>
      <c r="D13" s="73"/>
      <c r="E13" s="55">
        <v>845619</v>
      </c>
      <c r="F13" s="73"/>
      <c r="G13" s="55">
        <v>888000</v>
      </c>
      <c r="H13" s="73"/>
      <c r="I13" s="118">
        <v>5.0099999999999999E-2</v>
      </c>
      <c r="J13" s="73"/>
      <c r="K13" s="55">
        <v>2351920447500</v>
      </c>
      <c r="L13" s="73"/>
      <c r="M13" s="55" t="s">
        <v>39</v>
      </c>
      <c r="O13" s="138"/>
      <c r="P13" s="138"/>
      <c r="Q13" s="138"/>
      <c r="R13" s="138"/>
      <c r="S13" s="138"/>
      <c r="T13" s="138"/>
    </row>
    <row r="14" spans="1:20" customFormat="1" ht="21.75" customHeight="1" x14ac:dyDescent="0.45">
      <c r="A14" s="55" t="s">
        <v>110</v>
      </c>
      <c r="B14" s="67"/>
      <c r="C14" s="55">
        <v>2700000</v>
      </c>
      <c r="D14" s="73"/>
      <c r="E14" s="55">
        <v>960490</v>
      </c>
      <c r="F14" s="73"/>
      <c r="G14" s="55">
        <v>1000000</v>
      </c>
      <c r="H14" s="73"/>
      <c r="I14" s="118">
        <v>4.1099999999999998E-2</v>
      </c>
      <c r="J14" s="73"/>
      <c r="K14" s="55">
        <v>2698531875000</v>
      </c>
      <c r="L14" s="73"/>
      <c r="M14" s="55" t="s">
        <v>39</v>
      </c>
      <c r="O14" s="138"/>
      <c r="P14" s="138"/>
      <c r="Q14" s="138"/>
      <c r="R14" s="138"/>
      <c r="S14" s="138"/>
      <c r="T14" s="138"/>
    </row>
    <row r="15" spans="1:20" x14ac:dyDescent="0.45">
      <c r="A15" s="55" t="s">
        <v>148</v>
      </c>
      <c r="C15" s="72">
        <v>3200000</v>
      </c>
      <c r="E15" s="72">
        <v>866880</v>
      </c>
      <c r="G15" s="72">
        <v>804325</v>
      </c>
      <c r="I15" s="118">
        <v>-7.22E-2</v>
      </c>
      <c r="K15" s="72">
        <v>2572440474500</v>
      </c>
      <c r="M15" s="55" t="s">
        <v>39</v>
      </c>
      <c r="O15" s="136"/>
      <c r="P15" s="136"/>
      <c r="Q15" s="137"/>
      <c r="R15" s="137"/>
      <c r="S15" s="137"/>
      <c r="T15" s="137"/>
    </row>
    <row r="16" spans="1:20" x14ac:dyDescent="0.45">
      <c r="A16" s="55" t="s">
        <v>157</v>
      </c>
      <c r="C16" s="72">
        <v>4744704</v>
      </c>
      <c r="E16" s="72">
        <v>795300</v>
      </c>
      <c r="G16" s="72">
        <v>850195</v>
      </c>
      <c r="I16" s="118">
        <v>6.9000000000000006E-2</v>
      </c>
      <c r="K16" s="72">
        <v>4031730171313</v>
      </c>
      <c r="M16" s="55" t="s">
        <v>39</v>
      </c>
      <c r="O16" s="136"/>
      <c r="P16" s="136"/>
      <c r="Q16" s="137"/>
      <c r="R16" s="137"/>
      <c r="S16" s="137"/>
      <c r="T16" s="137"/>
    </row>
    <row r="17" spans="1:13" x14ac:dyDescent="0.45">
      <c r="A17" s="55" t="s">
        <v>156</v>
      </c>
      <c r="C17" s="72">
        <v>3253232</v>
      </c>
      <c r="E17" s="72">
        <v>871920</v>
      </c>
      <c r="G17" s="72">
        <v>882783</v>
      </c>
      <c r="I17" s="118">
        <v>1.2500000000000001E-2</v>
      </c>
      <c r="K17" s="72">
        <v>2870336310170</v>
      </c>
      <c r="M17" s="55" t="s">
        <v>39</v>
      </c>
    </row>
    <row r="18" spans="1:13" x14ac:dyDescent="0.45">
      <c r="A18" s="55" t="s">
        <v>176</v>
      </c>
      <c r="C18" s="72">
        <v>2503046</v>
      </c>
      <c r="E18" s="72">
        <v>800460</v>
      </c>
      <c r="G18" s="72">
        <v>747444</v>
      </c>
      <c r="I18" s="118">
        <v>-6.6199999999999995E-2</v>
      </c>
      <c r="K18" s="72">
        <v>1869869419773</v>
      </c>
      <c r="M18" s="72" t="s">
        <v>39</v>
      </c>
    </row>
    <row r="19" spans="1:13" x14ac:dyDescent="0.45">
      <c r="A19" s="55" t="s">
        <v>173</v>
      </c>
      <c r="C19" s="72">
        <v>5000000</v>
      </c>
      <c r="E19" s="72">
        <v>1000000</v>
      </c>
      <c r="G19" s="72">
        <v>930360</v>
      </c>
      <c r="I19" s="198">
        <v>-6.9599999999999995E-2</v>
      </c>
      <c r="K19" s="72">
        <v>4649270583750</v>
      </c>
      <c r="M19" s="72" t="s">
        <v>39</v>
      </c>
    </row>
    <row r="20" spans="1:13" x14ac:dyDescent="0.45">
      <c r="A20" s="55" t="s">
        <v>174</v>
      </c>
      <c r="C20" s="72">
        <v>5000000</v>
      </c>
      <c r="E20" s="72">
        <v>1000000</v>
      </c>
      <c r="G20" s="72">
        <v>900000</v>
      </c>
      <c r="I20" s="198">
        <v>-0.1</v>
      </c>
      <c r="K20" s="72">
        <v>4497553125000</v>
      </c>
      <c r="M20" s="72" t="s">
        <v>39</v>
      </c>
    </row>
    <row r="21" spans="1:13" x14ac:dyDescent="0.45">
      <c r="A21" s="55" t="s">
        <v>186</v>
      </c>
      <c r="C21" s="72">
        <v>6385595</v>
      </c>
      <c r="E21" s="72">
        <v>866430</v>
      </c>
      <c r="G21" s="72">
        <v>953070</v>
      </c>
      <c r="I21" s="198">
        <v>0.1</v>
      </c>
      <c r="K21" s="72">
        <v>6082609808179</v>
      </c>
      <c r="M21" s="72" t="s">
        <v>39</v>
      </c>
    </row>
    <row r="22" spans="1:13" x14ac:dyDescent="0.45">
      <c r="A22" s="55" t="s">
        <v>185</v>
      </c>
      <c r="C22" s="72">
        <v>4000000</v>
      </c>
      <c r="E22" s="72">
        <v>1000000</v>
      </c>
      <c r="G22" s="72">
        <v>977522</v>
      </c>
      <c r="I22" s="198">
        <v>-2.2499999999999999E-2</v>
      </c>
      <c r="K22" s="72">
        <v>3907961889650</v>
      </c>
      <c r="M22" s="72" t="s">
        <v>39</v>
      </c>
    </row>
  </sheetData>
  <mergeCells count="7">
    <mergeCell ref="C8:M8"/>
    <mergeCell ref="A8:A9"/>
    <mergeCell ref="A1:M1"/>
    <mergeCell ref="A2:M2"/>
    <mergeCell ref="A3:M3"/>
    <mergeCell ref="A5:M5"/>
    <mergeCell ref="A6:M6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rightToLeft="1" view="pageBreakPreview" zoomScaleNormal="100" zoomScaleSheetLayoutView="100" workbookViewId="0">
      <selection activeCell="A23" sqref="A23"/>
    </sheetView>
  </sheetViews>
  <sheetFormatPr defaultRowHeight="18.75" x14ac:dyDescent="0.45"/>
  <cols>
    <col min="1" max="1" width="53.5703125" style="61" customWidth="1"/>
    <col min="2" max="2" width="0.85546875" style="5" customWidth="1"/>
    <col min="3" max="3" width="11.7109375" style="5" customWidth="1"/>
    <col min="4" max="4" width="0.85546875" style="5" customWidth="1"/>
    <col min="5" max="5" width="20.7109375" style="52" customWidth="1"/>
    <col min="6" max="6" width="0.85546875" style="52" customWidth="1"/>
    <col min="7" max="7" width="14.140625" style="110" bestFit="1" customWidth="1"/>
    <col min="8" max="8" width="1" style="52" customWidth="1"/>
    <col min="9" max="9" width="10.7109375" style="100" bestFit="1" customWidth="1"/>
    <col min="10" max="10" width="0.85546875" style="5" customWidth="1"/>
    <col min="11" max="11" width="25.140625" style="97" bestFit="1" customWidth="1"/>
    <col min="12" max="12" width="1.42578125" style="135" hidden="1" customWidth="1"/>
    <col min="13" max="13" width="8.140625" style="5" bestFit="1" customWidth="1"/>
    <col min="14" max="16384" width="9.140625" style="5"/>
  </cols>
  <sheetData>
    <row r="1" spans="1:13" ht="21" x14ac:dyDescent="0.45">
      <c r="A1" s="204" t="s">
        <v>0</v>
      </c>
      <c r="B1" s="204"/>
      <c r="C1" s="204"/>
      <c r="D1" s="204"/>
      <c r="E1" s="204"/>
      <c r="F1" s="204"/>
      <c r="G1" s="204"/>
      <c r="H1" s="204"/>
      <c r="I1" s="204"/>
      <c r="K1" s="140">
        <v>289604881655751</v>
      </c>
      <c r="L1" s="182"/>
      <c r="M1" s="142"/>
    </row>
    <row r="2" spans="1:13" ht="21" x14ac:dyDescent="0.45">
      <c r="A2" s="204" t="s">
        <v>43</v>
      </c>
      <c r="B2" s="204"/>
      <c r="C2" s="204"/>
      <c r="D2" s="204"/>
      <c r="E2" s="204"/>
      <c r="F2" s="204"/>
      <c r="G2" s="204"/>
      <c r="H2" s="204"/>
      <c r="I2" s="204"/>
      <c r="K2" s="140"/>
      <c r="L2" s="141"/>
      <c r="M2" s="142"/>
    </row>
    <row r="3" spans="1:13" ht="21" x14ac:dyDescent="0.45">
      <c r="A3" s="204" t="str">
        <f>'صورت وضعیت'!B12</f>
        <v>برای ماه منتهی به 1405/03/31</v>
      </c>
      <c r="B3" s="204"/>
      <c r="C3" s="204"/>
      <c r="D3" s="204"/>
      <c r="E3" s="204"/>
      <c r="F3" s="204"/>
      <c r="G3" s="204"/>
      <c r="H3" s="204"/>
      <c r="I3" s="204"/>
      <c r="K3" s="140"/>
      <c r="L3" s="141"/>
      <c r="M3" s="142"/>
    </row>
    <row r="4" spans="1:13" x14ac:dyDescent="0.45">
      <c r="K4" s="140"/>
      <c r="L4" s="141"/>
      <c r="M4" s="142"/>
    </row>
    <row r="5" spans="1:13" ht="21" x14ac:dyDescent="0.45">
      <c r="A5" s="62" t="s">
        <v>136</v>
      </c>
      <c r="B5" s="26"/>
      <c r="C5" s="26"/>
      <c r="D5" s="26"/>
      <c r="E5" s="71"/>
      <c r="F5" s="71"/>
      <c r="G5" s="106"/>
      <c r="H5" s="71"/>
      <c r="I5" s="111"/>
      <c r="K5" s="140"/>
      <c r="L5" s="141"/>
      <c r="M5" s="142"/>
    </row>
    <row r="6" spans="1:13" x14ac:dyDescent="0.45">
      <c r="K6" s="140"/>
      <c r="L6" s="141"/>
      <c r="M6" s="142"/>
    </row>
    <row r="7" spans="1:13" ht="42" x14ac:dyDescent="0.45">
      <c r="A7" s="63" t="s">
        <v>44</v>
      </c>
      <c r="C7" s="39" t="s">
        <v>45</v>
      </c>
      <c r="E7" s="39" t="s">
        <v>40</v>
      </c>
      <c r="G7" s="107" t="s">
        <v>46</v>
      </c>
      <c r="I7" s="107" t="s">
        <v>130</v>
      </c>
      <c r="K7" s="140"/>
      <c r="L7" s="141"/>
      <c r="M7" s="142"/>
    </row>
    <row r="8" spans="1:13" ht="21" x14ac:dyDescent="0.45">
      <c r="A8" s="48"/>
      <c r="C8" s="20"/>
      <c r="E8" s="14" t="s">
        <v>121</v>
      </c>
      <c r="G8" s="99"/>
      <c r="I8" s="99"/>
      <c r="K8" s="140"/>
      <c r="L8" s="141"/>
      <c r="M8" s="183"/>
    </row>
    <row r="9" spans="1:13" ht="21" x14ac:dyDescent="0.45">
      <c r="A9" s="65" t="s">
        <v>127</v>
      </c>
      <c r="B9" s="27"/>
      <c r="C9" s="2" t="s">
        <v>47</v>
      </c>
      <c r="D9" s="27"/>
      <c r="E9" s="38">
        <f>'درآمد سرمایه گذاری در سهام'!S12</f>
        <v>497156147403</v>
      </c>
      <c r="G9" s="108">
        <v>2.3904852148637194E-2</v>
      </c>
      <c r="H9" s="92"/>
      <c r="I9" s="108">
        <v>1.7166704668810178E-3</v>
      </c>
      <c r="K9" s="140"/>
      <c r="M9" s="184"/>
    </row>
    <row r="10" spans="1:13" ht="42" x14ac:dyDescent="0.45">
      <c r="A10" s="64" t="s">
        <v>126</v>
      </c>
      <c r="C10" s="7" t="s">
        <v>48</v>
      </c>
      <c r="E10" s="38">
        <f>'درآمد سرمایه گذاری در صندوق'!S23</f>
        <v>-777620063764</v>
      </c>
      <c r="G10" s="108">
        <v>-3.7390451167495863E-2</v>
      </c>
      <c r="H10" s="92"/>
      <c r="I10" s="108">
        <v>-2.6851068922530987E-3</v>
      </c>
      <c r="K10" s="140"/>
      <c r="M10" s="184"/>
    </row>
    <row r="11" spans="1:13" ht="27.75" customHeight="1" x14ac:dyDescent="0.45">
      <c r="A11" s="64" t="s">
        <v>128</v>
      </c>
      <c r="C11" s="7" t="s">
        <v>49</v>
      </c>
      <c r="E11" s="11">
        <f>'درآمد سرمایه گذاری در اوراق'!S42</f>
        <v>10137626792742</v>
      </c>
      <c r="G11" s="108">
        <v>0.48744940776548107</v>
      </c>
      <c r="H11" s="92"/>
      <c r="I11" s="108">
        <v>3.5005027314396052E-2</v>
      </c>
      <c r="K11" s="140"/>
      <c r="M11" s="184"/>
    </row>
    <row r="12" spans="1:13" ht="30" customHeight="1" x14ac:dyDescent="0.45">
      <c r="A12" s="65" t="s">
        <v>129</v>
      </c>
      <c r="C12" s="7" t="s">
        <v>50</v>
      </c>
      <c r="E12" s="11">
        <f>'درآمد سپرده بانکی'!G10</f>
        <v>11033010733696</v>
      </c>
      <c r="G12" s="108">
        <v>0.53050232149606225</v>
      </c>
      <c r="H12" s="92"/>
      <c r="I12" s="108">
        <v>3.8096770574505633E-2</v>
      </c>
      <c r="K12" s="140"/>
      <c r="M12" s="184"/>
    </row>
    <row r="13" spans="1:13" ht="30" customHeight="1" x14ac:dyDescent="0.45">
      <c r="A13" s="65" t="s">
        <v>169</v>
      </c>
      <c r="C13" s="2" t="s">
        <v>52</v>
      </c>
      <c r="E13" s="11">
        <f>'درآمد سرمایه گذاری در کالایی'!S11</f>
        <v>-97941056024</v>
      </c>
      <c r="G13" s="108">
        <v>-4.709318140317104E-3</v>
      </c>
      <c r="H13" s="92"/>
      <c r="I13" s="108">
        <v>-3.3818855353557567E-4</v>
      </c>
      <c r="K13" s="140"/>
      <c r="M13" s="184"/>
    </row>
    <row r="14" spans="1:13" ht="23.25" customHeight="1" x14ac:dyDescent="0.45">
      <c r="A14" s="83" t="s">
        <v>51</v>
      </c>
      <c r="C14" s="161" t="s">
        <v>166</v>
      </c>
      <c r="E14" s="11">
        <f>'سایر درآمدها'!E10</f>
        <v>5057649281</v>
      </c>
      <c r="G14" s="108">
        <v>2.4318789763241421E-4</v>
      </c>
      <c r="H14" s="92"/>
      <c r="I14" s="108">
        <v>1.7463964184871553E-5</v>
      </c>
      <c r="K14" s="140"/>
      <c r="M14" s="184"/>
    </row>
    <row r="15" spans="1:13" ht="21" x14ac:dyDescent="0.45">
      <c r="A15" s="35" t="s">
        <v>144</v>
      </c>
      <c r="C15" s="1"/>
      <c r="E15" s="36">
        <f>SUM(E9:E14)</f>
        <v>20797290203334</v>
      </c>
      <c r="G15" s="109">
        <v>1</v>
      </c>
      <c r="H15" s="86"/>
      <c r="I15" s="109">
        <v>7.1812636874178895E-2</v>
      </c>
      <c r="K15" s="140"/>
      <c r="M15" s="184"/>
    </row>
    <row r="16" spans="1:13" x14ac:dyDescent="0.45">
      <c r="K16" s="140"/>
      <c r="L16" s="141"/>
      <c r="M16" s="142"/>
    </row>
    <row r="17" spans="11:13" x14ac:dyDescent="0.45">
      <c r="K17" s="140"/>
      <c r="L17" s="141"/>
      <c r="M17" s="142"/>
    </row>
    <row r="18" spans="11:13" x14ac:dyDescent="0.45">
      <c r="K18" s="140"/>
      <c r="L18" s="141"/>
      <c r="M18" s="142"/>
    </row>
  </sheetData>
  <mergeCells count="3">
    <mergeCell ref="A3:I3"/>
    <mergeCell ref="A2:I2"/>
    <mergeCell ref="A1:I1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9"/>
  <sheetViews>
    <sheetView rightToLeft="1" view="pageBreakPreview" zoomScale="95" zoomScaleNormal="100" zoomScaleSheetLayoutView="95" workbookViewId="0">
      <selection activeCell="K29" sqref="K29"/>
    </sheetView>
  </sheetViews>
  <sheetFormatPr defaultRowHeight="18.75" x14ac:dyDescent="0.45"/>
  <cols>
    <col min="1" max="1" width="26.28515625" style="18" bestFit="1" customWidth="1"/>
    <col min="2" max="2" width="0.85546875" style="18" customWidth="1"/>
    <col min="3" max="3" width="17.140625" style="11" customWidth="1"/>
    <col min="4" max="4" width="0.85546875" style="11" customWidth="1"/>
    <col min="5" max="5" width="22.140625" style="11" bestFit="1" customWidth="1"/>
    <col min="6" max="6" width="0.85546875" style="11" customWidth="1"/>
    <col min="7" max="7" width="21" style="11" bestFit="1" customWidth="1"/>
    <col min="8" max="8" width="0.85546875" style="11" customWidth="1"/>
    <col min="9" max="9" width="23.42578125" style="11" customWidth="1"/>
    <col min="10" max="10" width="0.85546875" style="11" customWidth="1"/>
    <col min="11" max="11" width="15.5703125" style="128" customWidth="1"/>
    <col min="12" max="12" width="0.85546875" style="11" customWidth="1"/>
    <col min="13" max="13" width="19.140625" style="11" bestFit="1" customWidth="1"/>
    <col min="14" max="14" width="1" style="11" customWidth="1"/>
    <col min="15" max="15" width="19.28515625" style="11" bestFit="1" customWidth="1"/>
    <col min="16" max="16" width="1.140625" style="11" customWidth="1"/>
    <col min="17" max="17" width="21.42578125" style="11" bestFit="1" customWidth="1"/>
    <col min="18" max="18" width="0.85546875" style="11" customWidth="1"/>
    <col min="19" max="19" width="22.7109375" style="11" customWidth="1"/>
    <col min="20" max="20" width="0.85546875" style="11" customWidth="1"/>
    <col min="21" max="21" width="11.5703125" style="124" customWidth="1"/>
    <col min="22" max="22" width="0.28515625" style="18" customWidth="1"/>
    <col min="23" max="23" width="21.7109375" style="18" bestFit="1" customWidth="1"/>
    <col min="24" max="24" width="9.140625" style="18"/>
    <col min="25" max="25" width="15.28515625" style="18" bestFit="1" customWidth="1"/>
    <col min="26" max="16384" width="9.140625" style="18"/>
  </cols>
  <sheetData>
    <row r="1" spans="1:23" ht="21" x14ac:dyDescent="0.45">
      <c r="A1" s="204" t="s">
        <v>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</row>
    <row r="2" spans="1:23" ht="21" x14ac:dyDescent="0.45">
      <c r="A2" s="204" t="s">
        <v>43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</row>
    <row r="3" spans="1:23" ht="21" x14ac:dyDescent="0.45">
      <c r="A3" s="204" t="str">
        <f>سهام!A3</f>
        <v>برای ماه منتهی به 1405/03/31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</row>
    <row r="5" spans="1:23" ht="21" x14ac:dyDescent="0.45">
      <c r="A5" s="211" t="s">
        <v>139</v>
      </c>
      <c r="B5" s="211"/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1"/>
    </row>
    <row r="6" spans="1:23" ht="21" x14ac:dyDescent="0.45">
      <c r="C6" s="201" t="s">
        <v>53</v>
      </c>
      <c r="D6" s="201"/>
      <c r="E6" s="201"/>
      <c r="F6" s="201"/>
      <c r="G6" s="201"/>
      <c r="H6" s="201"/>
      <c r="I6" s="201"/>
      <c r="J6" s="201"/>
      <c r="K6" s="201"/>
      <c r="M6" s="201" t="s">
        <v>200</v>
      </c>
      <c r="N6" s="201"/>
      <c r="O6" s="201"/>
      <c r="P6" s="201"/>
      <c r="Q6" s="201"/>
      <c r="R6" s="201"/>
      <c r="S6" s="201"/>
      <c r="T6" s="201"/>
      <c r="U6" s="201"/>
    </row>
    <row r="7" spans="1:23" ht="21" x14ac:dyDescent="0.45">
      <c r="A7" s="200" t="s">
        <v>54</v>
      </c>
      <c r="C7" s="210" t="s">
        <v>55</v>
      </c>
      <c r="D7" s="69"/>
      <c r="E7" s="210" t="s">
        <v>56</v>
      </c>
      <c r="F7" s="69"/>
      <c r="G7" s="210" t="s">
        <v>57</v>
      </c>
      <c r="H7" s="69"/>
      <c r="I7" s="212" t="s">
        <v>11</v>
      </c>
      <c r="J7" s="212"/>
      <c r="K7" s="212"/>
      <c r="M7" s="210" t="s">
        <v>55</v>
      </c>
      <c r="N7" s="69"/>
      <c r="O7" s="210" t="s">
        <v>56</v>
      </c>
      <c r="P7" s="69"/>
      <c r="Q7" s="210" t="s">
        <v>57</v>
      </c>
      <c r="R7" s="69"/>
      <c r="S7" s="212" t="s">
        <v>11</v>
      </c>
      <c r="T7" s="212"/>
      <c r="U7" s="212"/>
    </row>
    <row r="8" spans="1:23" ht="42" x14ac:dyDescent="0.45">
      <c r="A8" s="201"/>
      <c r="C8" s="201"/>
      <c r="E8" s="201"/>
      <c r="G8" s="201"/>
      <c r="I8" s="150" t="s">
        <v>40</v>
      </c>
      <c r="J8" s="69"/>
      <c r="K8" s="98" t="s">
        <v>46</v>
      </c>
      <c r="M8" s="201"/>
      <c r="O8" s="201"/>
      <c r="Q8" s="201"/>
      <c r="S8" s="36" t="s">
        <v>40</v>
      </c>
      <c r="T8" s="69"/>
      <c r="U8" s="104" t="s">
        <v>46</v>
      </c>
    </row>
    <row r="9" spans="1:23" ht="21" x14ac:dyDescent="0.45">
      <c r="A9" s="149"/>
      <c r="C9" s="14" t="s">
        <v>121</v>
      </c>
      <c r="E9" s="14" t="s">
        <v>121</v>
      </c>
      <c r="G9" s="14" t="s">
        <v>121</v>
      </c>
      <c r="I9" s="14" t="s">
        <v>121</v>
      </c>
      <c r="J9" s="14"/>
      <c r="K9" s="99"/>
      <c r="M9" s="14" t="s">
        <v>121</v>
      </c>
      <c r="O9" s="14" t="s">
        <v>121</v>
      </c>
      <c r="Q9" s="14" t="s">
        <v>121</v>
      </c>
      <c r="S9" s="14" t="s">
        <v>121</v>
      </c>
      <c r="T9" s="14"/>
      <c r="U9" s="105"/>
      <c r="W9" s="144"/>
    </row>
    <row r="10" spans="1:23" x14ac:dyDescent="0.45">
      <c r="A10" s="153" t="s">
        <v>114</v>
      </c>
      <c r="B10" s="125"/>
      <c r="C10" s="33">
        <v>0</v>
      </c>
      <c r="D10" s="18"/>
      <c r="E10" s="49">
        <v>104578390843</v>
      </c>
      <c r="F10" s="49"/>
      <c r="G10" s="49">
        <v>89266166805</v>
      </c>
      <c r="H10" s="33"/>
      <c r="I10" s="49">
        <v>193844557648</v>
      </c>
      <c r="J10" s="33"/>
      <c r="K10" s="124">
        <v>2.6147773497773752E-2</v>
      </c>
      <c r="L10" s="33"/>
      <c r="M10" s="33">
        <v>0</v>
      </c>
      <c r="N10" s="33"/>
      <c r="O10" s="33">
        <v>195247193052</v>
      </c>
      <c r="Q10" s="49">
        <v>107434368288</v>
      </c>
      <c r="S10" s="49">
        <v>302681561340</v>
      </c>
      <c r="T10" s="33"/>
      <c r="U10" s="124">
        <v>1.4553894203557217E-2</v>
      </c>
      <c r="W10" s="144"/>
    </row>
    <row r="11" spans="1:23" x14ac:dyDescent="0.45">
      <c r="A11" s="153" t="s">
        <v>201</v>
      </c>
      <c r="B11" s="125"/>
      <c r="C11" s="33">
        <v>0</v>
      </c>
      <c r="D11" s="18"/>
      <c r="E11" s="49">
        <v>194474586063</v>
      </c>
      <c r="F11" s="49"/>
      <c r="G11" s="49">
        <v>0</v>
      </c>
      <c r="H11" s="33"/>
      <c r="I11" s="49">
        <v>194474586063</v>
      </c>
      <c r="J11" s="33"/>
      <c r="K11" s="124">
        <v>2.6232758294316229E-2</v>
      </c>
      <c r="L11" s="33"/>
      <c r="M11" s="33">
        <v>0</v>
      </c>
      <c r="N11" s="33"/>
      <c r="O11" s="33">
        <v>194474586063</v>
      </c>
      <c r="Q11" s="49">
        <v>0</v>
      </c>
      <c r="S11" s="49">
        <v>194474586063</v>
      </c>
      <c r="T11" s="33"/>
      <c r="U11" s="124">
        <v>9.3509579450799744E-3</v>
      </c>
      <c r="W11" s="144"/>
    </row>
    <row r="12" spans="1:23" ht="21" x14ac:dyDescent="0.45">
      <c r="A12" s="151" t="s">
        <v>144</v>
      </c>
      <c r="B12" s="19"/>
      <c r="C12" s="79">
        <f>SUM(C10:C11)</f>
        <v>0</v>
      </c>
      <c r="D12" s="33"/>
      <c r="E12" s="79">
        <f>SUM(E10:E11)</f>
        <v>299052976906</v>
      </c>
      <c r="F12" s="33"/>
      <c r="G12" s="79">
        <f>SUM(G10:G11)</f>
        <v>89266166805</v>
      </c>
      <c r="H12" s="33"/>
      <c r="I12" s="79">
        <v>388319143711</v>
      </c>
      <c r="J12" s="33"/>
      <c r="K12" s="126">
        <v>5.2380531792089985E-2</v>
      </c>
      <c r="L12" s="33"/>
      <c r="M12" s="79">
        <f>SUM(M10:M11)</f>
        <v>0</v>
      </c>
      <c r="O12" s="79">
        <f>SUM(O10:O11)</f>
        <v>389721779115</v>
      </c>
      <c r="P12" s="33"/>
      <c r="Q12" s="79">
        <f>SUM(Q10:Q11)</f>
        <v>107434368288</v>
      </c>
      <c r="R12" s="33"/>
      <c r="S12" s="79">
        <v>497156147403</v>
      </c>
      <c r="T12" s="33"/>
      <c r="U12" s="103">
        <v>2.390485214863719E-2</v>
      </c>
      <c r="W12" s="144"/>
    </row>
    <row r="13" spans="1:23" x14ac:dyDescent="0.45">
      <c r="K13" s="127"/>
      <c r="W13" s="144"/>
    </row>
    <row r="14" spans="1:23" x14ac:dyDescent="0.45">
      <c r="W14" s="144"/>
    </row>
    <row r="15" spans="1:23" x14ac:dyDescent="0.45">
      <c r="Q15" s="145"/>
      <c r="U15" s="128"/>
      <c r="W15" s="144"/>
    </row>
    <row r="16" spans="1:23" x14ac:dyDescent="0.45">
      <c r="U16" s="128"/>
      <c r="W16" s="144"/>
    </row>
    <row r="17" spans="21:21" x14ac:dyDescent="0.45">
      <c r="U17" s="128"/>
    </row>
    <row r="18" spans="21:21" x14ac:dyDescent="0.45">
      <c r="U18" s="128"/>
    </row>
    <row r="19" spans="21:21" x14ac:dyDescent="0.45">
      <c r="U19" s="128"/>
    </row>
  </sheetData>
  <sortState ref="A9:U11">
    <sortCondition descending="1" ref="S9:S11"/>
  </sortState>
  <mergeCells count="15">
    <mergeCell ref="A2:U2"/>
    <mergeCell ref="A1:U1"/>
    <mergeCell ref="A7:A8"/>
    <mergeCell ref="A5:U5"/>
    <mergeCell ref="C6:K6"/>
    <mergeCell ref="M6:U6"/>
    <mergeCell ref="A3:U3"/>
    <mergeCell ref="I7:K7"/>
    <mergeCell ref="S7:U7"/>
    <mergeCell ref="C7:C8"/>
    <mergeCell ref="E7:E8"/>
    <mergeCell ref="G7:G8"/>
    <mergeCell ref="M7:M8"/>
    <mergeCell ref="Q7:Q8"/>
    <mergeCell ref="O7:O8"/>
  </mergeCells>
  <pageMargins left="0.39" right="0.39" top="0.39" bottom="0.39" header="0" footer="0"/>
  <pageSetup paperSize="9" scale="6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6"/>
  <sheetViews>
    <sheetView rightToLeft="1" view="pageBreakPreview" zoomScale="98" zoomScaleNormal="100" zoomScaleSheetLayoutView="98" workbookViewId="0">
      <selection activeCell="U15" sqref="U15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6.28515625" style="11" bestFit="1" customWidth="1"/>
    <col min="4" max="4" width="0.85546875" style="11" customWidth="1"/>
    <col min="5" max="5" width="19.85546875" style="11" bestFit="1" customWidth="1"/>
    <col min="6" max="6" width="0.85546875" style="11" customWidth="1"/>
    <col min="7" max="7" width="17.28515625" style="11" customWidth="1"/>
    <col min="8" max="8" width="0.85546875" style="11" customWidth="1"/>
    <col min="9" max="9" width="19.85546875" style="11" bestFit="1" customWidth="1"/>
    <col min="10" max="10" width="0.85546875" style="18" customWidth="1"/>
    <col min="11" max="11" width="14.140625" style="131" bestFit="1" customWidth="1"/>
    <col min="12" max="12" width="0.85546875" style="18" customWidth="1"/>
    <col min="13" max="13" width="16.28515625" style="11" bestFit="1" customWidth="1"/>
    <col min="14" max="14" width="0.85546875" style="11" customWidth="1"/>
    <col min="15" max="15" width="20.85546875" style="11" bestFit="1" customWidth="1"/>
    <col min="16" max="16" width="0.85546875" style="11" customWidth="1"/>
    <col min="17" max="17" width="17.42578125" style="11" customWidth="1"/>
    <col min="18" max="18" width="0.85546875" style="11" customWidth="1"/>
    <col min="19" max="19" width="20.85546875" style="11" bestFit="1" customWidth="1"/>
    <col min="20" max="20" width="0.85546875" style="18" customWidth="1"/>
    <col min="21" max="21" width="12.140625" style="132" customWidth="1"/>
    <col min="22" max="22" width="0.28515625" style="18" customWidth="1"/>
    <col min="23" max="23" width="16.140625" style="18" bestFit="1" customWidth="1"/>
    <col min="24" max="24" width="21" style="18" bestFit="1" customWidth="1"/>
    <col min="25" max="16384" width="9.140625" style="18"/>
  </cols>
  <sheetData>
    <row r="1" spans="1:26" ht="21" x14ac:dyDescent="0.45">
      <c r="A1" s="204" t="s">
        <v>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</row>
    <row r="2" spans="1:26" ht="21" x14ac:dyDescent="0.45">
      <c r="A2" s="204" t="s">
        <v>43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</row>
    <row r="3" spans="1:26" ht="21" x14ac:dyDescent="0.45">
      <c r="A3" s="204" t="str">
        <f>سهام!A3</f>
        <v>برای ماه منتهی به 1405/03/31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</row>
    <row r="5" spans="1:26" ht="21" x14ac:dyDescent="0.45">
      <c r="A5" s="174" t="s">
        <v>140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</row>
    <row r="6" spans="1:26" ht="21" x14ac:dyDescent="0.45">
      <c r="C6" s="201" t="s">
        <v>53</v>
      </c>
      <c r="D6" s="201"/>
      <c r="E6" s="201"/>
      <c r="F6" s="201"/>
      <c r="G6" s="201"/>
      <c r="H6" s="201"/>
      <c r="I6" s="201"/>
      <c r="J6" s="201"/>
      <c r="K6" s="201"/>
      <c r="M6" s="200" t="str">
        <f>'درآمد سرمایه گذاری در سهام'!M6:U6</f>
        <v>از ابتدای سال مالی تا پایان خرداد 1405</v>
      </c>
      <c r="N6" s="200"/>
      <c r="O6" s="200"/>
      <c r="P6" s="200"/>
      <c r="Q6" s="200"/>
      <c r="R6" s="200"/>
      <c r="S6" s="200"/>
      <c r="T6" s="200"/>
      <c r="U6" s="200"/>
    </row>
    <row r="7" spans="1:26" ht="21" x14ac:dyDescent="0.45">
      <c r="A7" s="175" t="s">
        <v>14</v>
      </c>
      <c r="C7" s="178" t="s">
        <v>58</v>
      </c>
      <c r="D7" s="69"/>
      <c r="E7" s="178" t="s">
        <v>56</v>
      </c>
      <c r="F7" s="69"/>
      <c r="G7" s="178" t="s">
        <v>57</v>
      </c>
      <c r="H7" s="69"/>
      <c r="I7" s="179" t="s">
        <v>11</v>
      </c>
      <c r="J7" s="179"/>
      <c r="K7" s="179"/>
      <c r="L7" s="180"/>
      <c r="M7" s="178" t="s">
        <v>58</v>
      </c>
      <c r="N7" s="69"/>
      <c r="O7" s="181" t="s">
        <v>56</v>
      </c>
      <c r="P7" s="69"/>
      <c r="Q7" s="178" t="s">
        <v>57</v>
      </c>
      <c r="R7" s="69"/>
      <c r="S7" s="179" t="s">
        <v>11</v>
      </c>
      <c r="T7" s="179"/>
      <c r="U7" s="179"/>
      <c r="W7"/>
      <c r="X7"/>
      <c r="Y7"/>
      <c r="Z7"/>
    </row>
    <row r="8" spans="1:26" ht="42" x14ac:dyDescent="0.45">
      <c r="A8" s="172"/>
      <c r="C8" s="172"/>
      <c r="E8" s="172"/>
      <c r="G8" s="172"/>
      <c r="I8" s="8" t="s">
        <v>40</v>
      </c>
      <c r="J8" s="129"/>
      <c r="K8" s="98" t="s">
        <v>46</v>
      </c>
      <c r="M8" s="172"/>
      <c r="O8" s="173"/>
      <c r="Q8" s="172"/>
      <c r="S8" s="166" t="s">
        <v>40</v>
      </c>
      <c r="T8" s="129"/>
      <c r="U8" s="101" t="s">
        <v>46</v>
      </c>
      <c r="W8"/>
      <c r="X8"/>
      <c r="Y8"/>
      <c r="Z8"/>
    </row>
    <row r="9" spans="1:26" ht="21" x14ac:dyDescent="0.45">
      <c r="A9" s="165"/>
      <c r="C9" s="14" t="s">
        <v>121</v>
      </c>
      <c r="E9" s="14" t="s">
        <v>121</v>
      </c>
      <c r="G9" s="14" t="s">
        <v>121</v>
      </c>
      <c r="I9" s="14" t="s">
        <v>121</v>
      </c>
      <c r="J9" s="121"/>
      <c r="K9" s="99"/>
      <c r="M9" s="14" t="s">
        <v>121</v>
      </c>
      <c r="O9" s="14" t="s">
        <v>121</v>
      </c>
      <c r="Q9" s="14" t="s">
        <v>121</v>
      </c>
      <c r="S9" s="14" t="s">
        <v>121</v>
      </c>
      <c r="T9" s="121"/>
      <c r="U9" s="102"/>
      <c r="W9"/>
      <c r="X9"/>
      <c r="Y9"/>
      <c r="Z9"/>
    </row>
    <row r="10" spans="1:26" x14ac:dyDescent="0.45">
      <c r="A10" s="60" t="s">
        <v>17</v>
      </c>
      <c r="C10" s="11">
        <v>0</v>
      </c>
      <c r="E10" s="49">
        <v>165066764804</v>
      </c>
      <c r="G10" s="11">
        <v>0</v>
      </c>
      <c r="I10" s="14">
        <v>165066764804</v>
      </c>
      <c r="K10" s="128">
        <v>2.2265924978625864E-2</v>
      </c>
      <c r="M10" s="49">
        <v>0</v>
      </c>
      <c r="N10" s="170">
        <v>159019777697</v>
      </c>
      <c r="O10" s="49">
        <v>159019777690</v>
      </c>
      <c r="P10"/>
      <c r="Q10" s="167">
        <v>0</v>
      </c>
      <c r="R10" s="33"/>
      <c r="S10" s="49">
        <v>159019777690</v>
      </c>
      <c r="U10" s="128">
        <v>7.6461777537011836E-3</v>
      </c>
      <c r="W10" s="164"/>
      <c r="X10"/>
      <c r="Y10"/>
      <c r="Z10"/>
    </row>
    <row r="11" spans="1:26" x14ac:dyDescent="0.45">
      <c r="A11" s="37" t="s">
        <v>183</v>
      </c>
      <c r="C11" s="11">
        <v>0</v>
      </c>
      <c r="E11" s="49">
        <v>102073290220</v>
      </c>
      <c r="G11" s="11">
        <v>0</v>
      </c>
      <c r="I11" s="14">
        <v>102073290220</v>
      </c>
      <c r="K11" s="128">
        <v>1.3768708831597275E-2</v>
      </c>
      <c r="M11" s="49">
        <v>0</v>
      </c>
      <c r="N11" s="170">
        <v>91261431706</v>
      </c>
      <c r="O11" s="49">
        <v>91261431706</v>
      </c>
      <c r="P11"/>
      <c r="Q11" s="167">
        <v>0</v>
      </c>
      <c r="R11" s="33"/>
      <c r="S11" s="49">
        <v>91261431706</v>
      </c>
      <c r="U11" s="128">
        <v>4.3881405131986828E-3</v>
      </c>
      <c r="W11" s="164"/>
      <c r="X11"/>
      <c r="Y11"/>
      <c r="Z11"/>
    </row>
    <row r="12" spans="1:26" x14ac:dyDescent="0.45">
      <c r="A12" s="37" t="s">
        <v>107</v>
      </c>
      <c r="C12" s="11">
        <v>0</v>
      </c>
      <c r="E12" s="49">
        <v>51892222745</v>
      </c>
      <c r="G12" s="11">
        <v>0</v>
      </c>
      <c r="I12" s="14">
        <v>51892222745</v>
      </c>
      <c r="K12" s="128">
        <v>6.9997636410107531E-3</v>
      </c>
      <c r="M12" s="49">
        <v>0</v>
      </c>
      <c r="N12" s="167">
        <v>41630878245</v>
      </c>
      <c r="O12" s="49">
        <v>41630878245</v>
      </c>
      <c r="P12"/>
      <c r="Q12" s="167">
        <v>0</v>
      </c>
      <c r="R12" s="33"/>
      <c r="S12" s="49">
        <v>41630878245</v>
      </c>
      <c r="U12" s="128">
        <v>2.0017453157587894E-3</v>
      </c>
      <c r="W12" s="164"/>
      <c r="X12"/>
      <c r="Y12"/>
      <c r="Z12"/>
    </row>
    <row r="13" spans="1:26" x14ac:dyDescent="0.45">
      <c r="A13" s="37" t="s">
        <v>103</v>
      </c>
      <c r="C13" s="11">
        <v>0</v>
      </c>
      <c r="E13" s="49">
        <v>35567995022</v>
      </c>
      <c r="G13" s="11">
        <v>0</v>
      </c>
      <c r="I13" s="14">
        <v>35567995022</v>
      </c>
      <c r="K13" s="128">
        <v>4.7977817323817751E-3</v>
      </c>
      <c r="M13" s="49">
        <v>0</v>
      </c>
      <c r="N13" s="170">
        <v>33646035720</v>
      </c>
      <c r="O13" s="49">
        <v>33646035720</v>
      </c>
      <c r="P13"/>
      <c r="Q13" s="167">
        <v>0</v>
      </c>
      <c r="R13" s="33"/>
      <c r="S13" s="49">
        <v>33646035720</v>
      </c>
      <c r="U13" s="128">
        <v>1.6178086371370741E-3</v>
      </c>
      <c r="W13" s="164"/>
      <c r="X13"/>
      <c r="Y13"/>
      <c r="Z13"/>
    </row>
    <row r="14" spans="1:26" x14ac:dyDescent="0.45">
      <c r="A14" s="37" t="s">
        <v>108</v>
      </c>
      <c r="C14" s="11">
        <v>0</v>
      </c>
      <c r="E14" s="49">
        <v>16524251845</v>
      </c>
      <c r="G14" s="11">
        <v>0</v>
      </c>
      <c r="I14" s="14">
        <v>16524251845</v>
      </c>
      <c r="K14" s="128">
        <v>2.2289632461481076E-3</v>
      </c>
      <c r="M14" s="49">
        <v>0</v>
      </c>
      <c r="N14" s="170">
        <v>14580637963</v>
      </c>
      <c r="O14" s="49">
        <v>14580637963</v>
      </c>
      <c r="P14"/>
      <c r="Q14" s="167">
        <v>0</v>
      </c>
      <c r="R14" s="33"/>
      <c r="S14" s="49">
        <v>14580637963</v>
      </c>
      <c r="U14" s="128">
        <v>7.0108354600267051E-4</v>
      </c>
      <c r="W14" s="164"/>
      <c r="X14"/>
      <c r="Y14"/>
      <c r="Z14"/>
    </row>
    <row r="15" spans="1:26" x14ac:dyDescent="0.45">
      <c r="A15" s="60" t="s">
        <v>171</v>
      </c>
      <c r="C15" s="11">
        <v>0</v>
      </c>
      <c r="E15" s="49">
        <v>595596969</v>
      </c>
      <c r="G15" s="11">
        <v>405103337</v>
      </c>
      <c r="I15" s="14">
        <v>1000700306</v>
      </c>
      <c r="K15" s="128">
        <v>1.3498488303166894E-4</v>
      </c>
      <c r="M15" s="49">
        <v>0</v>
      </c>
      <c r="N15" s="170">
        <v>0</v>
      </c>
      <c r="O15" s="49">
        <v>0</v>
      </c>
      <c r="P15"/>
      <c r="Q15" s="167">
        <v>405103337</v>
      </c>
      <c r="R15" s="33"/>
      <c r="S15" s="49">
        <v>405103337</v>
      </c>
      <c r="U15" s="128">
        <v>1.9478659625332253E-5</v>
      </c>
      <c r="W15" s="164"/>
      <c r="X15"/>
      <c r="Y15"/>
      <c r="Z15"/>
    </row>
    <row r="16" spans="1:26" x14ac:dyDescent="0.45">
      <c r="A16" s="60" t="s">
        <v>202</v>
      </c>
      <c r="C16" s="11">
        <v>0</v>
      </c>
      <c r="E16" s="49">
        <v>-35196612275</v>
      </c>
      <c r="G16" s="11">
        <v>0</v>
      </c>
      <c r="I16" s="14">
        <v>-35196612275</v>
      </c>
      <c r="K16" s="128">
        <v>-4.7476857582292751E-3</v>
      </c>
      <c r="M16" s="49">
        <v>0</v>
      </c>
      <c r="N16" s="170">
        <v>-35196612274</v>
      </c>
      <c r="O16" s="49">
        <v>-35196612274</v>
      </c>
      <c r="P16"/>
      <c r="Q16" s="167">
        <v>0</v>
      </c>
      <c r="R16" s="33"/>
      <c r="S16" s="49">
        <v>-35196612274</v>
      </c>
      <c r="U16" s="128">
        <v>-1.6923652999926719E-3</v>
      </c>
      <c r="W16" s="164"/>
      <c r="X16"/>
      <c r="Y16"/>
      <c r="Z16"/>
    </row>
    <row r="17" spans="1:26" x14ac:dyDescent="0.45">
      <c r="A17" s="60" t="s">
        <v>162</v>
      </c>
      <c r="C17" s="11">
        <v>0</v>
      </c>
      <c r="E17" s="49">
        <v>-105424019184</v>
      </c>
      <c r="G17" s="11">
        <v>0</v>
      </c>
      <c r="I17" s="14">
        <v>-105424019184</v>
      </c>
      <c r="K17" s="128">
        <v>-1.4220690063704909E-2</v>
      </c>
      <c r="M17" s="49">
        <v>0</v>
      </c>
      <c r="N17" s="170">
        <v>-91057103195</v>
      </c>
      <c r="O17" s="49">
        <v>-91057103195</v>
      </c>
      <c r="P17"/>
      <c r="Q17" s="167">
        <v>0</v>
      </c>
      <c r="R17" s="33"/>
      <c r="S17" s="49">
        <v>-91057103195</v>
      </c>
      <c r="U17" s="128">
        <v>-4.3783157471353022E-3</v>
      </c>
      <c r="W17" s="164"/>
      <c r="X17"/>
      <c r="Y17"/>
      <c r="Z17"/>
    </row>
    <row r="18" spans="1:26" x14ac:dyDescent="0.45">
      <c r="A18" s="37" t="s">
        <v>172</v>
      </c>
      <c r="C18" s="11">
        <v>0</v>
      </c>
      <c r="E18" s="49">
        <v>-120886646978</v>
      </c>
      <c r="G18" s="11">
        <v>0</v>
      </c>
      <c r="I18" s="14">
        <v>-120886646978</v>
      </c>
      <c r="K18" s="128">
        <v>-1.6306450397364006E-2</v>
      </c>
      <c r="M18" s="49">
        <v>0</v>
      </c>
      <c r="N18" s="170">
        <v>-93820914862</v>
      </c>
      <c r="O18" s="49">
        <v>-93820914862</v>
      </c>
      <c r="P18"/>
      <c r="Q18" s="167">
        <v>0</v>
      </c>
      <c r="R18" s="33"/>
      <c r="S18" s="49">
        <v>-93820914862</v>
      </c>
      <c r="U18" s="128">
        <v>-4.511208621157752E-3</v>
      </c>
      <c r="W18" s="164"/>
      <c r="X18"/>
      <c r="Y18"/>
      <c r="Z18"/>
    </row>
    <row r="19" spans="1:26" x14ac:dyDescent="0.45">
      <c r="A19" s="37" t="s">
        <v>203</v>
      </c>
      <c r="C19" s="11">
        <v>0</v>
      </c>
      <c r="E19" s="49">
        <v>-129009131533</v>
      </c>
      <c r="G19" s="11">
        <v>0</v>
      </c>
      <c r="I19" s="14">
        <v>-129009131533</v>
      </c>
      <c r="K19" s="128">
        <v>-1.7402095737941343E-2</v>
      </c>
      <c r="M19" s="49">
        <v>0</v>
      </c>
      <c r="N19" s="170">
        <v>-129009131532</v>
      </c>
      <c r="O19" s="49">
        <v>-129009131532</v>
      </c>
      <c r="P19"/>
      <c r="Q19" s="167">
        <v>0</v>
      </c>
      <c r="R19" s="33"/>
      <c r="S19" s="49">
        <v>-129009131532</v>
      </c>
      <c r="U19" s="128">
        <v>-6.2031702337508677E-3</v>
      </c>
      <c r="W19" s="164"/>
      <c r="X19"/>
      <c r="Y19"/>
      <c r="Z19"/>
    </row>
    <row r="20" spans="1:26" x14ac:dyDescent="0.45">
      <c r="A20" s="60" t="s">
        <v>192</v>
      </c>
      <c r="C20" s="11">
        <v>0</v>
      </c>
      <c r="E20" s="49">
        <v>-190453739712</v>
      </c>
      <c r="G20" s="11">
        <v>0</v>
      </c>
      <c r="I20" s="14">
        <v>-190453739712</v>
      </c>
      <c r="K20" s="128">
        <v>-2.5690384647457317E-2</v>
      </c>
      <c r="M20" s="49">
        <v>0</v>
      </c>
      <c r="N20" s="171">
        <v>-134022172033</v>
      </c>
      <c r="O20" s="49">
        <v>-134022172033</v>
      </c>
      <c r="P20" s="162"/>
      <c r="Q20" s="168">
        <v>0</v>
      </c>
      <c r="R20" s="33"/>
      <c r="S20" s="49">
        <v>-134022172033</v>
      </c>
      <c r="U20" s="128">
        <v>-6.4442131990597026E-3</v>
      </c>
      <c r="W20" s="164"/>
      <c r="X20"/>
      <c r="Y20"/>
      <c r="Z20"/>
    </row>
    <row r="21" spans="1:26" x14ac:dyDescent="0.45">
      <c r="A21" s="37" t="s">
        <v>165</v>
      </c>
      <c r="C21" s="11">
        <v>0</v>
      </c>
      <c r="E21" s="49">
        <v>-224867516780</v>
      </c>
      <c r="G21" s="11">
        <v>0</v>
      </c>
      <c r="I21" s="14">
        <v>-224867516780</v>
      </c>
      <c r="K21" s="128">
        <v>-3.0332473437027361E-2</v>
      </c>
      <c r="M21" s="49">
        <v>0</v>
      </c>
      <c r="N21" s="170">
        <v>-150883961890</v>
      </c>
      <c r="O21" s="49">
        <v>-150883961890</v>
      </c>
      <c r="P21"/>
      <c r="Q21" s="167">
        <v>0</v>
      </c>
      <c r="R21" s="33"/>
      <c r="S21" s="49">
        <v>-150883961890</v>
      </c>
      <c r="U21" s="128">
        <v>-7.2549817988216509E-3</v>
      </c>
      <c r="W21" s="164"/>
      <c r="X21"/>
      <c r="Y21"/>
      <c r="Z21"/>
    </row>
    <row r="22" spans="1:26" x14ac:dyDescent="0.45">
      <c r="A22" s="37" t="s">
        <v>18</v>
      </c>
      <c r="C22" s="11">
        <v>0</v>
      </c>
      <c r="E22" s="49">
        <v>-526305181109</v>
      </c>
      <c r="G22" s="11">
        <v>0</v>
      </c>
      <c r="I22" s="14">
        <v>-526305181109</v>
      </c>
      <c r="K22" s="128">
        <v>-7.0993526118657641E-2</v>
      </c>
      <c r="M22" s="49">
        <v>0</v>
      </c>
      <c r="N22" s="170">
        <v>-484174032639</v>
      </c>
      <c r="O22" s="49">
        <v>-484174032639</v>
      </c>
      <c r="P22"/>
      <c r="Q22" s="167">
        <v>0</v>
      </c>
      <c r="R22" s="33"/>
      <c r="S22" s="49">
        <v>-484174032639</v>
      </c>
      <c r="U22" s="128">
        <v>-2.3280630693001649E-2</v>
      </c>
      <c r="W22" s="164"/>
      <c r="X22"/>
      <c r="Y22"/>
      <c r="Z22"/>
    </row>
    <row r="23" spans="1:26" ht="21" x14ac:dyDescent="0.45">
      <c r="A23" s="169" t="s">
        <v>144</v>
      </c>
      <c r="C23" s="36">
        <f>SUM(C10:C22)</f>
        <v>0</v>
      </c>
      <c r="E23" s="36">
        <f>SUM(E10:E22)</f>
        <v>-960422725966</v>
      </c>
      <c r="G23" s="36">
        <f>SUM(G10:G22)</f>
        <v>405103337</v>
      </c>
      <c r="I23" s="36">
        <v>-960017622629</v>
      </c>
      <c r="K23" s="130">
        <v>-0.12949717884758641</v>
      </c>
      <c r="M23" s="36">
        <v>0</v>
      </c>
      <c r="O23" s="36">
        <v>-778025167101</v>
      </c>
      <c r="Q23" s="36">
        <v>405103337</v>
      </c>
      <c r="S23" s="36">
        <v>-777620063764</v>
      </c>
      <c r="U23" s="103">
        <v>-3.7390451167495863E-2</v>
      </c>
      <c r="W23"/>
      <c r="X23" s="163"/>
      <c r="Y23"/>
      <c r="Z23"/>
    </row>
    <row r="24" spans="1:26" x14ac:dyDescent="0.45">
      <c r="W24"/>
      <c r="X24"/>
      <c r="Y24"/>
      <c r="Z24"/>
    </row>
    <row r="25" spans="1:26" x14ac:dyDescent="0.45">
      <c r="W25"/>
      <c r="X25"/>
      <c r="Y25"/>
      <c r="Z25"/>
    </row>
    <row r="26" spans="1:26" x14ac:dyDescent="0.45">
      <c r="W26"/>
      <c r="X26"/>
      <c r="Y26"/>
      <c r="Z26"/>
    </row>
  </sheetData>
  <sortState ref="A10:U22">
    <sortCondition descending="1" ref="S10:S22"/>
  </sortState>
  <mergeCells count="5">
    <mergeCell ref="A1:U1"/>
    <mergeCell ref="A2:U2"/>
    <mergeCell ref="A3:U3"/>
    <mergeCell ref="M6:U6"/>
    <mergeCell ref="C6:K6"/>
  </mergeCells>
  <pageMargins left="0.39" right="0.39" top="0.39" bottom="0.39" header="0" footer="0"/>
  <pageSetup paperSize="9" scale="6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rightToLeft="1" view="pageBreakPreview" topLeftCell="A15" zoomScale="91" zoomScaleNormal="100" zoomScaleSheetLayoutView="91" workbookViewId="0">
      <selection activeCell="Q38" sqref="Q38"/>
    </sheetView>
  </sheetViews>
  <sheetFormatPr defaultRowHeight="21" customHeight="1" x14ac:dyDescent="0.45"/>
  <cols>
    <col min="1" max="1" width="31.5703125" style="18" customWidth="1"/>
    <col min="2" max="2" width="0.85546875" style="18" customWidth="1"/>
    <col min="3" max="3" width="20.5703125" style="11" customWidth="1"/>
    <col min="4" max="4" width="0.85546875" style="11" customWidth="1"/>
    <col min="5" max="5" width="20.5703125" style="11" customWidth="1"/>
    <col min="6" max="6" width="0.85546875" style="11" customWidth="1"/>
    <col min="7" max="7" width="20.5703125" style="11" customWidth="1"/>
    <col min="8" max="8" width="0.85546875" style="11" customWidth="1"/>
    <col min="9" max="9" width="23.5703125" style="11" customWidth="1"/>
    <col min="10" max="10" width="0.85546875" style="11" customWidth="1"/>
    <col min="11" max="11" width="8.7109375" style="128" customWidth="1"/>
    <col min="12" max="12" width="0.85546875" style="11" customWidth="1"/>
    <col min="13" max="13" width="20.5703125" style="11" customWidth="1"/>
    <col min="14" max="14" width="0.85546875" style="11" customWidth="1"/>
    <col min="15" max="15" width="20.5703125" style="11" customWidth="1"/>
    <col min="16" max="16" width="0.85546875" style="11" customWidth="1"/>
    <col min="17" max="17" width="20.5703125" style="11" customWidth="1"/>
    <col min="18" max="18" width="0.85546875" style="11" customWidth="1"/>
    <col min="19" max="19" width="20.5703125" style="11" customWidth="1"/>
    <col min="20" max="20" width="1.5703125" style="18" customWidth="1"/>
    <col min="21" max="21" width="9.140625" style="131"/>
    <col min="22" max="23" width="9.140625" style="18"/>
    <col min="24" max="24" width="16.42578125" style="18" bestFit="1" customWidth="1"/>
    <col min="25" max="25" width="15" style="18" bestFit="1" customWidth="1"/>
    <col min="26" max="16384" width="9.140625" style="18"/>
  </cols>
  <sheetData>
    <row r="1" spans="1:21" ht="21" customHeight="1" x14ac:dyDescent="0.45">
      <c r="A1" s="204" t="s">
        <v>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</row>
    <row r="2" spans="1:21" ht="21" customHeight="1" x14ac:dyDescent="0.45">
      <c r="A2" s="204" t="s">
        <v>43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</row>
    <row r="3" spans="1:21" ht="21" customHeight="1" x14ac:dyDescent="0.45">
      <c r="A3" s="204" t="str">
        <f>سهام!A3</f>
        <v>برای ماه منتهی به 1405/03/31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</row>
    <row r="5" spans="1:21" ht="21" customHeight="1" x14ac:dyDescent="0.45">
      <c r="A5" s="211" t="s">
        <v>141</v>
      </c>
      <c r="B5" s="211"/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</row>
    <row r="6" spans="1:21" ht="21" customHeight="1" x14ac:dyDescent="0.45">
      <c r="C6" s="201" t="s">
        <v>53</v>
      </c>
      <c r="D6" s="201"/>
      <c r="E6" s="201"/>
      <c r="F6" s="201"/>
      <c r="G6" s="201"/>
      <c r="H6" s="201"/>
      <c r="I6" s="201"/>
      <c r="J6" s="201"/>
      <c r="K6" s="201"/>
      <c r="M6" s="201" t="str">
        <f>'درآمد سرمایه گذاری در سهام'!M6:U6</f>
        <v>از ابتدای سال مالی تا پایان خرداد 1405</v>
      </c>
      <c r="N6" s="201"/>
      <c r="O6" s="201"/>
      <c r="P6" s="201"/>
      <c r="Q6" s="201"/>
      <c r="R6" s="201"/>
      <c r="S6" s="201"/>
      <c r="T6" s="201"/>
      <c r="U6" s="201"/>
    </row>
    <row r="7" spans="1:21" ht="21" customHeight="1" x14ac:dyDescent="0.45">
      <c r="A7" s="200" t="s">
        <v>59</v>
      </c>
      <c r="C7" s="210" t="s">
        <v>60</v>
      </c>
      <c r="D7" s="69"/>
      <c r="E7" s="210" t="s">
        <v>56</v>
      </c>
      <c r="F7" s="69"/>
      <c r="G7" s="210" t="s">
        <v>57</v>
      </c>
      <c r="H7" s="69"/>
      <c r="I7" s="212" t="s">
        <v>11</v>
      </c>
      <c r="J7" s="212"/>
      <c r="K7" s="212"/>
      <c r="M7" s="210" t="s">
        <v>60</v>
      </c>
      <c r="N7" s="69"/>
      <c r="O7" s="210" t="s">
        <v>56</v>
      </c>
      <c r="P7" s="69"/>
      <c r="Q7" s="210" t="s">
        <v>57</v>
      </c>
      <c r="R7" s="69"/>
      <c r="S7" s="212" t="s">
        <v>11</v>
      </c>
      <c r="T7" s="212"/>
      <c r="U7" s="212"/>
    </row>
    <row r="8" spans="1:21" ht="63" x14ac:dyDescent="0.45">
      <c r="A8" s="201"/>
      <c r="C8" s="201"/>
      <c r="E8" s="201"/>
      <c r="G8" s="201"/>
      <c r="I8" s="8" t="s">
        <v>40</v>
      </c>
      <c r="J8" s="129"/>
      <c r="K8" s="98" t="s">
        <v>46</v>
      </c>
      <c r="M8" s="201"/>
      <c r="O8" s="201"/>
      <c r="Q8" s="201"/>
      <c r="S8" s="8" t="s">
        <v>40</v>
      </c>
      <c r="T8" s="129"/>
      <c r="U8" s="98" t="s">
        <v>46</v>
      </c>
    </row>
    <row r="9" spans="1:21" ht="21" customHeight="1" x14ac:dyDescent="0.45">
      <c r="A9" s="113"/>
      <c r="C9" s="14" t="s">
        <v>121</v>
      </c>
      <c r="E9" s="14" t="s">
        <v>121</v>
      </c>
      <c r="G9" s="14" t="s">
        <v>121</v>
      </c>
      <c r="I9" s="14" t="s">
        <v>121</v>
      </c>
      <c r="M9" s="14" t="s">
        <v>121</v>
      </c>
      <c r="O9" s="14" t="s">
        <v>121</v>
      </c>
      <c r="Q9" s="14" t="s">
        <v>121</v>
      </c>
      <c r="S9" s="14" t="s">
        <v>121</v>
      </c>
    </row>
    <row r="10" spans="1:21" ht="21" customHeight="1" x14ac:dyDescent="0.45">
      <c r="A10" s="60" t="s">
        <v>175</v>
      </c>
      <c r="C10" s="33">
        <v>0</v>
      </c>
      <c r="D10" s="33"/>
      <c r="E10" s="33">
        <v>1360211340858</v>
      </c>
      <c r="F10" s="33"/>
      <c r="G10" s="33">
        <v>0</v>
      </c>
      <c r="H10" s="33"/>
      <c r="I10" s="33">
        <v>1360211340858</v>
      </c>
      <c r="J10" s="33"/>
      <c r="K10" s="127">
        <v>0.1834794769654709</v>
      </c>
      <c r="L10" s="33"/>
      <c r="M10" s="33">
        <v>0</v>
      </c>
      <c r="N10" s="33"/>
      <c r="O10" s="33">
        <v>2077716990330</v>
      </c>
      <c r="P10" s="33"/>
      <c r="Q10" s="33">
        <v>0</v>
      </c>
      <c r="R10" s="33"/>
      <c r="S10" s="33">
        <v>2077716990330</v>
      </c>
      <c r="U10" s="133">
        <v>9.9903255184510653E-2</v>
      </c>
    </row>
    <row r="11" spans="1:21" ht="21" customHeight="1" x14ac:dyDescent="0.45">
      <c r="A11" s="37" t="s">
        <v>186</v>
      </c>
      <c r="C11" s="33">
        <v>126227142520</v>
      </c>
      <c r="D11" s="33"/>
      <c r="E11" s="33">
        <v>961090259502</v>
      </c>
      <c r="F11" s="33"/>
      <c r="G11" s="33">
        <v>0</v>
      </c>
      <c r="H11" s="33"/>
      <c r="I11" s="33">
        <v>1087317402022</v>
      </c>
      <c r="J11" s="33"/>
      <c r="K11" s="127">
        <v>0.14666869936006377</v>
      </c>
      <c r="L11" s="33"/>
      <c r="M11" s="33">
        <v>1328763604296</v>
      </c>
      <c r="N11" s="33"/>
      <c r="O11" s="33">
        <v>422609968029</v>
      </c>
      <c r="P11" s="33"/>
      <c r="Q11" s="33">
        <v>0</v>
      </c>
      <c r="R11" s="33"/>
      <c r="S11" s="33">
        <v>1751373572325</v>
      </c>
      <c r="U11" s="133">
        <v>8.4211623495268548E-2</v>
      </c>
    </row>
    <row r="12" spans="1:21" ht="21" customHeight="1" x14ac:dyDescent="0.45">
      <c r="A12" s="37" t="s">
        <v>174</v>
      </c>
      <c r="C12" s="33">
        <v>143318945163</v>
      </c>
      <c r="D12" s="33"/>
      <c r="E12" s="33">
        <v>-250483725374</v>
      </c>
      <c r="F12" s="33"/>
      <c r="G12" s="33">
        <v>0</v>
      </c>
      <c r="H12" s="33"/>
      <c r="I12" s="33">
        <v>-107164780211</v>
      </c>
      <c r="J12" s="33"/>
      <c r="K12" s="127">
        <v>-1.4455502047079762E-2</v>
      </c>
      <c r="L12" s="33"/>
      <c r="M12" s="33">
        <v>561379591206</v>
      </c>
      <c r="N12" s="33"/>
      <c r="O12" s="33">
        <v>0</v>
      </c>
      <c r="P12" s="33"/>
      <c r="Q12" s="33">
        <v>0</v>
      </c>
      <c r="R12" s="33"/>
      <c r="S12" s="33">
        <v>561379591206</v>
      </c>
      <c r="U12" s="133">
        <v>2.6992920025513976E-2</v>
      </c>
    </row>
    <row r="13" spans="1:21" ht="21" customHeight="1" x14ac:dyDescent="0.45">
      <c r="A13" s="37" t="s">
        <v>156</v>
      </c>
      <c r="C13" s="33">
        <v>60033606499</v>
      </c>
      <c r="D13" s="33"/>
      <c r="E13" s="33">
        <v>239577552289</v>
      </c>
      <c r="F13" s="33"/>
      <c r="G13" s="33">
        <v>0</v>
      </c>
      <c r="H13" s="33"/>
      <c r="I13" s="33">
        <v>299611158788</v>
      </c>
      <c r="J13" s="33"/>
      <c r="K13" s="127">
        <v>4.0414674584881127E-2</v>
      </c>
      <c r="L13" s="33"/>
      <c r="M13" s="33">
        <v>243096808971</v>
      </c>
      <c r="N13" s="33"/>
      <c r="O13" s="33">
        <v>305448942322</v>
      </c>
      <c r="P13" s="33"/>
      <c r="Q13" s="33">
        <v>0</v>
      </c>
      <c r="R13" s="33"/>
      <c r="S13" s="33">
        <v>548545751293</v>
      </c>
      <c r="U13" s="133">
        <v>2.6375828097309668E-2</v>
      </c>
    </row>
    <row r="14" spans="1:21" ht="21" customHeight="1" x14ac:dyDescent="0.45">
      <c r="A14" s="37" t="s">
        <v>104</v>
      </c>
      <c r="C14" s="33">
        <v>41492380565</v>
      </c>
      <c r="D14" s="33"/>
      <c r="E14" s="33">
        <v>60916858438</v>
      </c>
      <c r="F14" s="33"/>
      <c r="G14" s="33">
        <v>0</v>
      </c>
      <c r="H14" s="33"/>
      <c r="I14" s="33">
        <v>102409239003</v>
      </c>
      <c r="J14" s="33"/>
      <c r="K14" s="127">
        <v>1.3814025103518039E-2</v>
      </c>
      <c r="L14" s="33"/>
      <c r="M14" s="33">
        <v>156467482715</v>
      </c>
      <c r="N14" s="33"/>
      <c r="O14" s="33">
        <v>381082623590</v>
      </c>
      <c r="P14" s="33"/>
      <c r="Q14" s="33">
        <v>0</v>
      </c>
      <c r="R14" s="33"/>
      <c r="S14" s="33">
        <v>537550106305</v>
      </c>
      <c r="U14" s="133">
        <v>2.5847122439962188E-2</v>
      </c>
    </row>
    <row r="15" spans="1:21" ht="21" customHeight="1" x14ac:dyDescent="0.45">
      <c r="A15" s="37" t="s">
        <v>149</v>
      </c>
      <c r="C15" s="33">
        <v>138947945180</v>
      </c>
      <c r="D15" s="33"/>
      <c r="E15" s="33">
        <v>0</v>
      </c>
      <c r="F15" s="33"/>
      <c r="G15" s="33">
        <v>0</v>
      </c>
      <c r="H15" s="33"/>
      <c r="I15" s="33">
        <v>138947945180</v>
      </c>
      <c r="J15" s="33"/>
      <c r="K15" s="127">
        <v>1.8742746469803763E-2</v>
      </c>
      <c r="L15" s="33"/>
      <c r="M15" s="33">
        <v>537375342367</v>
      </c>
      <c r="N15" s="33"/>
      <c r="O15" s="33">
        <v>0</v>
      </c>
      <c r="P15" s="33"/>
      <c r="Q15" s="33">
        <v>0</v>
      </c>
      <c r="R15" s="33"/>
      <c r="S15" s="33">
        <v>537375342367</v>
      </c>
      <c r="U15" s="133">
        <v>2.5838719232799557E-2</v>
      </c>
    </row>
    <row r="16" spans="1:21" ht="21" customHeight="1" x14ac:dyDescent="0.45">
      <c r="A16" s="60" t="s">
        <v>150</v>
      </c>
      <c r="C16" s="33">
        <v>138947945180</v>
      </c>
      <c r="D16" s="33"/>
      <c r="E16" s="33">
        <v>0</v>
      </c>
      <c r="F16" s="33"/>
      <c r="G16" s="33">
        <v>0</v>
      </c>
      <c r="H16" s="33"/>
      <c r="I16" s="33">
        <v>138947945180</v>
      </c>
      <c r="J16" s="33"/>
      <c r="K16" s="127">
        <v>1.8742746469803763E-2</v>
      </c>
      <c r="L16" s="33"/>
      <c r="M16" s="33">
        <v>537375342367</v>
      </c>
      <c r="N16" s="33"/>
      <c r="O16" s="33">
        <v>0</v>
      </c>
      <c r="P16" s="33"/>
      <c r="Q16" s="33">
        <v>0</v>
      </c>
      <c r="R16" s="33"/>
      <c r="S16" s="33">
        <v>537375342367</v>
      </c>
      <c r="U16" s="133">
        <v>2.5838719232799557E-2</v>
      </c>
    </row>
    <row r="17" spans="1:21" ht="21" customHeight="1" x14ac:dyDescent="0.45">
      <c r="A17" s="37" t="s">
        <v>115</v>
      </c>
      <c r="C17" s="33">
        <v>56939645036</v>
      </c>
      <c r="D17" s="33"/>
      <c r="E17" s="33">
        <v>0</v>
      </c>
      <c r="F17" s="33"/>
      <c r="G17" s="33">
        <v>0</v>
      </c>
      <c r="H17" s="33"/>
      <c r="I17" s="33">
        <v>56939645036</v>
      </c>
      <c r="J17" s="33"/>
      <c r="K17" s="127">
        <v>7.6806125459995692E-3</v>
      </c>
      <c r="L17" s="33"/>
      <c r="M17" s="33">
        <v>209573976754</v>
      </c>
      <c r="N17" s="33"/>
      <c r="O17" s="33">
        <v>199891250000</v>
      </c>
      <c r="P17" s="33"/>
      <c r="Q17" s="33">
        <v>0</v>
      </c>
      <c r="R17" s="33"/>
      <c r="S17" s="33">
        <v>409465226754</v>
      </c>
      <c r="U17" s="133">
        <v>1.9688393187318166E-2</v>
      </c>
    </row>
    <row r="18" spans="1:21" ht="21" customHeight="1" x14ac:dyDescent="0.45">
      <c r="A18" s="37" t="s">
        <v>110</v>
      </c>
      <c r="C18" s="33">
        <v>53239628160</v>
      </c>
      <c r="D18" s="33"/>
      <c r="E18" s="33">
        <v>204103458366</v>
      </c>
      <c r="F18" s="33"/>
      <c r="G18" s="33">
        <v>0</v>
      </c>
      <c r="H18" s="33"/>
      <c r="I18" s="33">
        <v>257343086526</v>
      </c>
      <c r="J18" s="33"/>
      <c r="K18" s="127">
        <v>3.4713116629866168E-2</v>
      </c>
      <c r="L18" s="33"/>
      <c r="M18" s="33">
        <v>195563125710</v>
      </c>
      <c r="N18" s="33"/>
      <c r="O18" s="33">
        <v>202389890625</v>
      </c>
      <c r="P18" s="33"/>
      <c r="Q18" s="33">
        <v>0</v>
      </c>
      <c r="R18" s="33"/>
      <c r="S18" s="33">
        <v>397953016335</v>
      </c>
      <c r="U18" s="133">
        <v>1.9134849417603666E-2</v>
      </c>
    </row>
    <row r="19" spans="1:21" ht="21" customHeight="1" x14ac:dyDescent="0.45">
      <c r="A19" s="60" t="s">
        <v>157</v>
      </c>
      <c r="C19" s="33">
        <v>89976335696</v>
      </c>
      <c r="D19" s="33"/>
      <c r="E19" s="33">
        <v>281658458972</v>
      </c>
      <c r="F19" s="33"/>
      <c r="G19" s="33">
        <v>0</v>
      </c>
      <c r="H19" s="33"/>
      <c r="I19" s="33">
        <v>371634794668</v>
      </c>
      <c r="J19" s="33"/>
      <c r="K19" s="127">
        <v>5.0129972967909019E-2</v>
      </c>
      <c r="L19" s="33"/>
      <c r="M19" s="33">
        <v>350841538054</v>
      </c>
      <c r="N19" s="33"/>
      <c r="O19" s="33">
        <v>-7800794089</v>
      </c>
      <c r="P19" s="33"/>
      <c r="Q19" s="33">
        <v>0</v>
      </c>
      <c r="R19" s="33"/>
      <c r="S19" s="33">
        <v>343040743965</v>
      </c>
      <c r="U19" s="133">
        <v>1.6494492340641924E-2</v>
      </c>
    </row>
    <row r="20" spans="1:21" ht="21" customHeight="1" x14ac:dyDescent="0.45">
      <c r="A20" s="37" t="s">
        <v>184</v>
      </c>
      <c r="C20" s="33">
        <v>0</v>
      </c>
      <c r="D20" s="33"/>
      <c r="E20" s="33">
        <v>-289105324827</v>
      </c>
      <c r="F20" s="33"/>
      <c r="G20" s="33">
        <v>0</v>
      </c>
      <c r="H20" s="33"/>
      <c r="I20" s="33">
        <v>-289105324827</v>
      </c>
      <c r="J20" s="33"/>
      <c r="K20" s="127">
        <v>-3.8997538245586633E-2</v>
      </c>
      <c r="L20" s="33"/>
      <c r="M20" s="33">
        <v>328872470160</v>
      </c>
      <c r="N20" s="33"/>
      <c r="O20" s="33">
        <v>-3624991909</v>
      </c>
      <c r="P20" s="33"/>
      <c r="Q20" s="33">
        <v>0</v>
      </c>
      <c r="R20" s="33"/>
      <c r="S20" s="33">
        <v>325247478251</v>
      </c>
      <c r="U20" s="133">
        <v>1.5638935412790451E-2</v>
      </c>
    </row>
    <row r="21" spans="1:21" ht="21" customHeight="1" x14ac:dyDescent="0.45">
      <c r="A21" s="37" t="s">
        <v>85</v>
      </c>
      <c r="C21" s="33">
        <v>41841651840</v>
      </c>
      <c r="D21" s="33"/>
      <c r="E21" s="33">
        <v>0</v>
      </c>
      <c r="F21" s="33"/>
      <c r="G21" s="33">
        <v>0</v>
      </c>
      <c r="H21" s="33"/>
      <c r="I21" s="33">
        <v>41841651840</v>
      </c>
      <c r="J21" s="33"/>
      <c r="K21" s="127">
        <v>5.6440379258505145E-3</v>
      </c>
      <c r="L21" s="33"/>
      <c r="M21" s="33">
        <v>161552639580</v>
      </c>
      <c r="N21" s="33"/>
      <c r="O21" s="33">
        <v>149918437500</v>
      </c>
      <c r="P21" s="33"/>
      <c r="Q21" s="33">
        <v>0</v>
      </c>
      <c r="R21" s="33"/>
      <c r="S21" s="33">
        <v>311471077080</v>
      </c>
      <c r="U21" s="133">
        <v>1.497652213508413E-2</v>
      </c>
    </row>
    <row r="22" spans="1:21" ht="21" customHeight="1" x14ac:dyDescent="0.45">
      <c r="A22" s="60" t="s">
        <v>88</v>
      </c>
      <c r="C22" s="33">
        <v>40865065947</v>
      </c>
      <c r="D22" s="33"/>
      <c r="E22" s="33">
        <v>0</v>
      </c>
      <c r="F22" s="33"/>
      <c r="G22" s="33">
        <v>0</v>
      </c>
      <c r="H22" s="33"/>
      <c r="I22" s="33">
        <v>40865065947</v>
      </c>
      <c r="J22" s="33"/>
      <c r="K22" s="127">
        <v>5.5123058460793874E-3</v>
      </c>
      <c r="L22" s="33"/>
      <c r="M22" s="33">
        <v>160249554119</v>
      </c>
      <c r="N22" s="33"/>
      <c r="O22" s="33">
        <v>149915539069</v>
      </c>
      <c r="P22" s="33"/>
      <c r="Q22" s="33">
        <v>0</v>
      </c>
      <c r="R22" s="33"/>
      <c r="S22" s="33">
        <v>310165093188</v>
      </c>
      <c r="U22" s="133">
        <v>1.4913726267005576E-2</v>
      </c>
    </row>
    <row r="23" spans="1:21" ht="21" customHeight="1" x14ac:dyDescent="0.45">
      <c r="A23" s="37" t="s">
        <v>89</v>
      </c>
      <c r="C23" s="33">
        <v>68659502736</v>
      </c>
      <c r="D23" s="33"/>
      <c r="E23" s="33">
        <v>152926161161</v>
      </c>
      <c r="F23" s="33"/>
      <c r="G23" s="33">
        <v>0</v>
      </c>
      <c r="H23" s="33"/>
      <c r="I23" s="33">
        <v>221585663897</v>
      </c>
      <c r="J23" s="33"/>
      <c r="K23" s="127">
        <v>2.9889782928307858E-2</v>
      </c>
      <c r="L23" s="33"/>
      <c r="M23" s="33">
        <v>263685229108</v>
      </c>
      <c r="N23" s="33"/>
      <c r="O23" s="33">
        <v>35260816500</v>
      </c>
      <c r="P23" s="33"/>
      <c r="Q23" s="33">
        <v>0</v>
      </c>
      <c r="R23" s="33"/>
      <c r="S23" s="33">
        <v>298946045608</v>
      </c>
      <c r="U23" s="133">
        <v>1.4374278700985581E-2</v>
      </c>
    </row>
    <row r="24" spans="1:21" ht="21" customHeight="1" x14ac:dyDescent="0.45">
      <c r="A24" s="37" t="s">
        <v>185</v>
      </c>
      <c r="C24" s="33">
        <v>118252045790</v>
      </c>
      <c r="D24" s="33"/>
      <c r="E24" s="33">
        <v>-89863110349</v>
      </c>
      <c r="F24" s="33"/>
      <c r="G24" s="33">
        <v>0</v>
      </c>
      <c r="H24" s="33"/>
      <c r="I24" s="33">
        <v>28388935441</v>
      </c>
      <c r="J24" s="33"/>
      <c r="K24" s="127">
        <v>3.8293953813350644E-3</v>
      </c>
      <c r="L24" s="33"/>
      <c r="M24" s="33">
        <v>360292132431</v>
      </c>
      <c r="N24" s="33"/>
      <c r="O24" s="33">
        <v>-92038110349</v>
      </c>
      <c r="P24" s="33"/>
      <c r="Q24" s="33">
        <v>0</v>
      </c>
      <c r="R24" s="33"/>
      <c r="S24" s="33">
        <v>268254022082</v>
      </c>
      <c r="U24" s="133">
        <v>1.2898508385433617E-2</v>
      </c>
    </row>
    <row r="25" spans="1:21" ht="21" customHeight="1" x14ac:dyDescent="0.45">
      <c r="A25" s="60" t="s">
        <v>173</v>
      </c>
      <c r="C25" s="33">
        <v>143297371054</v>
      </c>
      <c r="D25" s="33"/>
      <c r="E25" s="33">
        <v>-348010666249</v>
      </c>
      <c r="F25" s="33"/>
      <c r="G25" s="33">
        <v>0</v>
      </c>
      <c r="H25" s="33"/>
      <c r="I25" s="33">
        <v>-204713295195</v>
      </c>
      <c r="J25" s="33"/>
      <c r="K25" s="127">
        <v>-2.7613862053645247E-2</v>
      </c>
      <c r="L25" s="33"/>
      <c r="M25" s="33">
        <v>547339484342</v>
      </c>
      <c r="N25" s="33"/>
      <c r="O25" s="33">
        <v>-348010666249</v>
      </c>
      <c r="P25" s="33"/>
      <c r="Q25" s="33">
        <v>0</v>
      </c>
      <c r="R25" s="33"/>
      <c r="S25" s="33">
        <v>199328818093</v>
      </c>
      <c r="U25" s="133">
        <v>9.5843648929342593E-3</v>
      </c>
    </row>
    <row r="26" spans="1:21" ht="21" customHeight="1" x14ac:dyDescent="0.45">
      <c r="A26" s="60" t="s">
        <v>176</v>
      </c>
      <c r="C26" s="33">
        <v>51559507543</v>
      </c>
      <c r="D26" s="33"/>
      <c r="E26" s="33">
        <v>-5152255541</v>
      </c>
      <c r="F26" s="33"/>
      <c r="G26" s="33">
        <v>5032037500</v>
      </c>
      <c r="H26" s="33"/>
      <c r="I26" s="33">
        <v>51439289502</v>
      </c>
      <c r="J26" s="33"/>
      <c r="K26" s="127">
        <v>6.9386672863270072E-3</v>
      </c>
      <c r="L26" s="33"/>
      <c r="M26" s="33">
        <v>187580653780</v>
      </c>
      <c r="N26" s="33"/>
      <c r="O26" s="33">
        <v>-72587675558</v>
      </c>
      <c r="P26" s="33"/>
      <c r="Q26" s="33">
        <v>5032037500</v>
      </c>
      <c r="R26" s="33"/>
      <c r="S26" s="33">
        <v>120025015722</v>
      </c>
      <c r="U26" s="133">
        <v>5.7711853106112293E-3</v>
      </c>
    </row>
    <row r="27" spans="1:21" ht="21" customHeight="1" x14ac:dyDescent="0.45">
      <c r="A27" s="60" t="s">
        <v>211</v>
      </c>
      <c r="C27" s="33">
        <v>108670625343</v>
      </c>
      <c r="D27" s="33"/>
      <c r="E27" s="33">
        <v>-2174998368</v>
      </c>
      <c r="F27" s="33"/>
      <c r="G27" s="33">
        <v>0</v>
      </c>
      <c r="H27" s="33"/>
      <c r="I27" s="33">
        <v>106495626975</v>
      </c>
      <c r="J27" s="33"/>
      <c r="K27" s="127">
        <v>1.4365239687060334E-2</v>
      </c>
      <c r="L27" s="33"/>
      <c r="M27" s="33">
        <v>108670625343</v>
      </c>
      <c r="N27" s="33"/>
      <c r="O27" s="33">
        <v>-2174998368</v>
      </c>
      <c r="P27" s="33"/>
      <c r="Q27" s="33">
        <v>0</v>
      </c>
      <c r="R27" s="33"/>
      <c r="S27" s="33">
        <v>106495626975</v>
      </c>
      <c r="U27" s="133">
        <v>5.1206491775513986E-3</v>
      </c>
    </row>
    <row r="28" spans="1:21" ht="21" customHeight="1" x14ac:dyDescent="0.45">
      <c r="A28" s="37" t="s">
        <v>109</v>
      </c>
      <c r="C28" s="33">
        <v>14004986295</v>
      </c>
      <c r="D28" s="33"/>
      <c r="E28" s="33">
        <v>0</v>
      </c>
      <c r="F28" s="33"/>
      <c r="G28" s="33">
        <v>0</v>
      </c>
      <c r="H28" s="33"/>
      <c r="I28" s="33">
        <v>14004986295</v>
      </c>
      <c r="J28" s="33"/>
      <c r="K28" s="127">
        <v>1.8891384618910084E-3</v>
      </c>
      <c r="L28" s="33"/>
      <c r="M28" s="33">
        <v>53426849290</v>
      </c>
      <c r="N28" s="33"/>
      <c r="O28" s="33">
        <v>49972812500</v>
      </c>
      <c r="P28" s="33"/>
      <c r="Q28" s="33">
        <v>0</v>
      </c>
      <c r="R28" s="33"/>
      <c r="S28" s="33">
        <v>103399661790</v>
      </c>
      <c r="U28" s="133">
        <v>4.9717853037134652E-3</v>
      </c>
    </row>
    <row r="29" spans="1:21" ht="21" customHeight="1" x14ac:dyDescent="0.45">
      <c r="A29" s="37" t="s">
        <v>29</v>
      </c>
      <c r="C29" s="33">
        <v>12265078269</v>
      </c>
      <c r="D29" s="33"/>
      <c r="E29" s="33">
        <v>0</v>
      </c>
      <c r="F29" s="33"/>
      <c r="G29" s="33">
        <v>0</v>
      </c>
      <c r="H29" s="33"/>
      <c r="I29" s="33">
        <v>12265078269</v>
      </c>
      <c r="J29" s="33"/>
      <c r="K29" s="127">
        <v>1.6544415401779935E-3</v>
      </c>
      <c r="L29" s="33"/>
      <c r="M29" s="33">
        <v>48193548804</v>
      </c>
      <c r="N29" s="33"/>
      <c r="O29" s="33">
        <v>49972812500</v>
      </c>
      <c r="P29" s="33"/>
      <c r="Q29" s="33">
        <v>0</v>
      </c>
      <c r="R29" s="33"/>
      <c r="S29" s="33">
        <v>98166361304</v>
      </c>
      <c r="U29" s="133">
        <v>4.7201515362930799E-3</v>
      </c>
    </row>
    <row r="30" spans="1:21" ht="21" customHeight="1" x14ac:dyDescent="0.45">
      <c r="A30" s="60" t="s">
        <v>148</v>
      </c>
      <c r="C30" s="33">
        <v>66064392640</v>
      </c>
      <c r="D30" s="33"/>
      <c r="E30" s="33">
        <v>12793040</v>
      </c>
      <c r="F30" s="33"/>
      <c r="G30" s="33">
        <v>0</v>
      </c>
      <c r="H30" s="33"/>
      <c r="I30" s="33">
        <v>66077185680</v>
      </c>
      <c r="J30" s="33"/>
      <c r="K30" s="127">
        <v>8.9131792271847955E-3</v>
      </c>
      <c r="L30" s="33"/>
      <c r="M30" s="33">
        <v>239866976000</v>
      </c>
      <c r="N30" s="33"/>
      <c r="O30" s="33">
        <v>-155675305499</v>
      </c>
      <c r="P30" s="33"/>
      <c r="Q30" s="33">
        <v>0</v>
      </c>
      <c r="R30" s="33"/>
      <c r="S30" s="33">
        <v>84191670501</v>
      </c>
      <c r="U30" s="133">
        <v>4.0482038610733665E-3</v>
      </c>
    </row>
    <row r="31" spans="1:21" ht="21" customHeight="1" x14ac:dyDescent="0.45">
      <c r="A31" s="37" t="s">
        <v>26</v>
      </c>
      <c r="C31" s="33">
        <v>11030824511</v>
      </c>
      <c r="D31" s="33"/>
      <c r="E31" s="33">
        <v>15270776991</v>
      </c>
      <c r="F31" s="33"/>
      <c r="G31" s="33">
        <v>0</v>
      </c>
      <c r="H31" s="33"/>
      <c r="I31" s="33">
        <v>26301601502</v>
      </c>
      <c r="J31" s="33"/>
      <c r="K31" s="127">
        <v>3.5478340328328408E-3</v>
      </c>
      <c r="L31" s="33"/>
      <c r="M31" s="33">
        <v>40070227752</v>
      </c>
      <c r="N31" s="33"/>
      <c r="O31" s="33">
        <v>33128107672</v>
      </c>
      <c r="P31" s="33"/>
      <c r="Q31" s="33">
        <v>0</v>
      </c>
      <c r="R31" s="33"/>
      <c r="S31" s="33">
        <v>73198335424</v>
      </c>
      <c r="U31" s="133">
        <v>3.5196092716091266E-3</v>
      </c>
    </row>
    <row r="32" spans="1:21" ht="21" customHeight="1" x14ac:dyDescent="0.45">
      <c r="A32" s="60" t="s">
        <v>97</v>
      </c>
      <c r="C32" s="33">
        <v>0</v>
      </c>
      <c r="D32" s="33"/>
      <c r="E32" s="33">
        <v>0</v>
      </c>
      <c r="F32" s="33"/>
      <c r="G32" s="33">
        <v>0</v>
      </c>
      <c r="H32" s="33"/>
      <c r="I32" s="33">
        <v>0</v>
      </c>
      <c r="J32" s="33"/>
      <c r="K32" s="127">
        <v>0</v>
      </c>
      <c r="L32" s="33"/>
      <c r="M32" s="33">
        <v>56789258937</v>
      </c>
      <c r="N32" s="33"/>
      <c r="O32" s="33">
        <v>0</v>
      </c>
      <c r="P32" s="33"/>
      <c r="Q32" s="33">
        <v>2339212500</v>
      </c>
      <c r="R32" s="33"/>
      <c r="S32" s="33">
        <v>59128471437</v>
      </c>
      <c r="U32" s="133">
        <v>2.8430853663580246E-3</v>
      </c>
    </row>
    <row r="33" spans="1:21" ht="21" customHeight="1" x14ac:dyDescent="0.45">
      <c r="A33" s="60" t="s">
        <v>210</v>
      </c>
      <c r="C33" s="33">
        <v>41555137056</v>
      </c>
      <c r="D33" s="33"/>
      <c r="E33" s="33">
        <v>-1087499999</v>
      </c>
      <c r="F33" s="33"/>
      <c r="G33" s="33">
        <v>0</v>
      </c>
      <c r="H33" s="33"/>
      <c r="I33" s="33">
        <v>40467637057</v>
      </c>
      <c r="J33" s="33"/>
      <c r="K33" s="127">
        <v>5.458696496798289E-3</v>
      </c>
      <c r="L33" s="33"/>
      <c r="M33" s="33">
        <v>41555137056</v>
      </c>
      <c r="N33" s="33"/>
      <c r="O33" s="33">
        <v>-1087499999</v>
      </c>
      <c r="P33" s="33"/>
      <c r="Q33" s="33">
        <v>0</v>
      </c>
      <c r="R33" s="33"/>
      <c r="S33" s="33">
        <v>40467637057</v>
      </c>
      <c r="U33" s="133">
        <v>1.9458129718511433E-3</v>
      </c>
    </row>
    <row r="34" spans="1:21" ht="21" customHeight="1" x14ac:dyDescent="0.45">
      <c r="A34" s="60" t="s">
        <v>96</v>
      </c>
      <c r="C34" s="33">
        <v>0</v>
      </c>
      <c r="D34" s="33"/>
      <c r="E34" s="33">
        <v>0</v>
      </c>
      <c r="F34" s="33"/>
      <c r="G34" s="33">
        <v>0</v>
      </c>
      <c r="H34" s="33"/>
      <c r="I34" s="33">
        <v>0</v>
      </c>
      <c r="J34" s="33"/>
      <c r="K34" s="127">
        <v>0</v>
      </c>
      <c r="L34" s="33"/>
      <c r="M34" s="33">
        <v>26187478355</v>
      </c>
      <c r="N34" s="33"/>
      <c r="O34" s="33">
        <v>0</v>
      </c>
      <c r="P34" s="33"/>
      <c r="Q34" s="33">
        <v>1078691250</v>
      </c>
      <c r="R34" s="33"/>
      <c r="S34" s="33">
        <v>27266169605</v>
      </c>
      <c r="U34" s="133">
        <v>1.3110443398356281E-3</v>
      </c>
    </row>
    <row r="35" spans="1:21" ht="21" customHeight="1" x14ac:dyDescent="0.45">
      <c r="A35" s="37" t="s">
        <v>98</v>
      </c>
      <c r="C35" s="33">
        <v>0</v>
      </c>
      <c r="D35" s="33"/>
      <c r="E35" s="33">
        <v>0</v>
      </c>
      <c r="F35" s="33"/>
      <c r="G35" s="33">
        <v>0</v>
      </c>
      <c r="H35" s="33"/>
      <c r="I35" s="33">
        <v>0</v>
      </c>
      <c r="J35" s="33"/>
      <c r="K35" s="127">
        <v>0</v>
      </c>
      <c r="L35" s="33"/>
      <c r="M35" s="33">
        <v>8527629312</v>
      </c>
      <c r="N35" s="33"/>
      <c r="O35" s="33">
        <v>0</v>
      </c>
      <c r="P35" s="33"/>
      <c r="Q35" s="33">
        <v>351262500</v>
      </c>
      <c r="R35" s="33"/>
      <c r="S35" s="33">
        <v>8878891812</v>
      </c>
      <c r="U35" s="133">
        <v>4.2692541793625742E-4</v>
      </c>
    </row>
    <row r="36" spans="1:21" ht="21" customHeight="1" x14ac:dyDescent="0.45">
      <c r="A36" s="37" t="s">
        <v>206</v>
      </c>
      <c r="C36" s="33">
        <v>0</v>
      </c>
      <c r="D36" s="33"/>
      <c r="E36" s="33">
        <v>578837980</v>
      </c>
      <c r="F36" s="33"/>
      <c r="G36" s="33">
        <v>0</v>
      </c>
      <c r="H36" s="33"/>
      <c r="I36" s="33">
        <v>578837980</v>
      </c>
      <c r="J36" s="33"/>
      <c r="K36" s="127">
        <v>7.8079697344059297E-5</v>
      </c>
      <c r="L36" s="33"/>
      <c r="M36" s="33">
        <v>0</v>
      </c>
      <c r="N36" s="33"/>
      <c r="O36" s="33">
        <v>578837980</v>
      </c>
      <c r="P36" s="33"/>
      <c r="Q36" s="33">
        <v>0</v>
      </c>
      <c r="R36" s="33"/>
      <c r="S36" s="33">
        <v>578837980</v>
      </c>
      <c r="U36" s="133">
        <v>2.7832375003701534E-5</v>
      </c>
    </row>
    <row r="37" spans="1:21" ht="21" customHeight="1" x14ac:dyDescent="0.45">
      <c r="A37" s="60" t="s">
        <v>205</v>
      </c>
      <c r="C37" s="33">
        <v>0</v>
      </c>
      <c r="D37" s="33"/>
      <c r="E37" s="33">
        <v>350441854</v>
      </c>
      <c r="F37" s="33"/>
      <c r="G37" s="33">
        <v>0</v>
      </c>
      <c r="H37" s="33"/>
      <c r="I37" s="33">
        <v>350441854</v>
      </c>
      <c r="J37" s="33"/>
      <c r="K37" s="127">
        <v>4.7271248332756284E-5</v>
      </c>
      <c r="L37" s="33"/>
      <c r="M37" s="33">
        <v>0</v>
      </c>
      <c r="N37" s="33"/>
      <c r="O37" s="33">
        <v>350441854</v>
      </c>
      <c r="P37" s="33"/>
      <c r="Q37" s="33">
        <v>0</v>
      </c>
      <c r="R37" s="33"/>
      <c r="S37" s="33">
        <v>350441854</v>
      </c>
      <c r="U37" s="133">
        <v>1.6850361300618909E-5</v>
      </c>
    </row>
    <row r="38" spans="1:21" ht="21" customHeight="1" x14ac:dyDescent="0.45">
      <c r="A38" s="37" t="s">
        <v>209</v>
      </c>
      <c r="C38" s="33">
        <v>179886833</v>
      </c>
      <c r="D38" s="33"/>
      <c r="E38" s="33">
        <v>24491479</v>
      </c>
      <c r="F38" s="33"/>
      <c r="G38" s="33">
        <v>0</v>
      </c>
      <c r="H38" s="33"/>
      <c r="I38" s="33">
        <v>204378312</v>
      </c>
      <c r="J38" s="33"/>
      <c r="K38" s="127">
        <v>2.7568676030293866E-5</v>
      </c>
      <c r="L38" s="33"/>
      <c r="M38" s="33">
        <v>179886833</v>
      </c>
      <c r="N38" s="33"/>
      <c r="O38" s="33">
        <v>24491479</v>
      </c>
      <c r="P38" s="33"/>
      <c r="Q38" s="33">
        <v>0</v>
      </c>
      <c r="R38" s="33"/>
      <c r="S38" s="33">
        <v>204378312</v>
      </c>
      <c r="U38" s="133">
        <v>9.8271606541912011E-6</v>
      </c>
    </row>
    <row r="39" spans="1:21" ht="21" customHeight="1" x14ac:dyDescent="0.45">
      <c r="A39" s="60" t="s">
        <v>204</v>
      </c>
      <c r="C39" s="33">
        <v>0</v>
      </c>
      <c r="D39" s="33"/>
      <c r="E39" s="33">
        <v>41184383</v>
      </c>
      <c r="F39" s="33"/>
      <c r="G39" s="33">
        <v>0</v>
      </c>
      <c r="H39" s="33"/>
      <c r="I39" s="33">
        <v>41184383</v>
      </c>
      <c r="J39" s="33"/>
      <c r="K39" s="127">
        <v>5.5553786569806988E-6</v>
      </c>
      <c r="L39" s="33"/>
      <c r="M39" s="33">
        <v>0</v>
      </c>
      <c r="N39" s="33"/>
      <c r="O39" s="33">
        <v>41184383</v>
      </c>
      <c r="P39" s="33"/>
      <c r="Q39" s="33">
        <v>0</v>
      </c>
      <c r="R39" s="33"/>
      <c r="S39" s="33">
        <v>41184383</v>
      </c>
      <c r="U39" s="133">
        <v>1.9802764012687459E-6</v>
      </c>
    </row>
    <row r="40" spans="1:21" ht="21" customHeight="1" x14ac:dyDescent="0.45">
      <c r="A40" s="60" t="s">
        <v>208</v>
      </c>
      <c r="C40" s="33">
        <v>0</v>
      </c>
      <c r="D40" s="33"/>
      <c r="E40" s="33">
        <v>27363230</v>
      </c>
      <c r="F40" s="33"/>
      <c r="G40" s="33">
        <v>0</v>
      </c>
      <c r="H40" s="33"/>
      <c r="I40" s="33">
        <v>27363230</v>
      </c>
      <c r="J40" s="33"/>
      <c r="K40" s="127">
        <v>3.6910375451795397E-6</v>
      </c>
      <c r="L40" s="33"/>
      <c r="M40" s="33">
        <v>0</v>
      </c>
      <c r="N40" s="33"/>
      <c r="O40" s="33">
        <v>27363230</v>
      </c>
      <c r="P40" s="33"/>
      <c r="Q40" s="33">
        <v>0</v>
      </c>
      <c r="R40" s="33"/>
      <c r="S40" s="33">
        <v>27363230</v>
      </c>
      <c r="U40" s="133">
        <v>1.3157113129869881E-6</v>
      </c>
    </row>
    <row r="41" spans="1:21" ht="21" customHeight="1" x14ac:dyDescent="0.45">
      <c r="A41" s="60" t="s">
        <v>207</v>
      </c>
      <c r="C41" s="33">
        <v>0</v>
      </c>
      <c r="D41" s="33"/>
      <c r="E41" s="33">
        <v>18527807</v>
      </c>
      <c r="F41" s="33"/>
      <c r="G41" s="33">
        <v>0</v>
      </c>
      <c r="H41" s="33"/>
      <c r="I41" s="33">
        <v>18527807</v>
      </c>
      <c r="J41" s="33"/>
      <c r="K41" s="127">
        <v>2.4992236394183102E-6</v>
      </c>
      <c r="L41" s="33"/>
      <c r="M41" s="33">
        <v>0</v>
      </c>
      <c r="N41" s="33"/>
      <c r="O41" s="33">
        <v>18527807</v>
      </c>
      <c r="P41" s="33"/>
      <c r="Q41" s="33">
        <v>0</v>
      </c>
      <c r="R41" s="33"/>
      <c r="S41" s="33">
        <v>18527807</v>
      </c>
      <c r="U41" s="133">
        <v>8.908760140794602E-7</v>
      </c>
    </row>
    <row r="42" spans="1:21" ht="21" customHeight="1" x14ac:dyDescent="0.45">
      <c r="A42" s="116" t="s">
        <v>144</v>
      </c>
      <c r="C42" s="79">
        <f>SUM(C10:C41)</f>
        <v>1567369649856</v>
      </c>
      <c r="D42" s="33"/>
      <c r="E42" s="79">
        <f>SUM(E10:E41)</f>
        <v>2290930925643</v>
      </c>
      <c r="F42" s="33"/>
      <c r="G42" s="79">
        <f>SUM(G10:G41)</f>
        <v>5032037500</v>
      </c>
      <c r="H42" s="33"/>
      <c r="I42" s="79">
        <f>SUM(I10:I41)</f>
        <v>3863332612999</v>
      </c>
      <c r="J42" s="33"/>
      <c r="K42" s="103">
        <v>0.5211265528263983</v>
      </c>
      <c r="L42" s="33"/>
      <c r="M42" s="79">
        <f>SUM(M10:M41)</f>
        <v>6753476593642</v>
      </c>
      <c r="N42" s="33"/>
      <c r="O42" s="79">
        <f>SUM(O10:O41)</f>
        <v>3375348995350</v>
      </c>
      <c r="P42" s="33"/>
      <c r="Q42" s="79">
        <f>SUM(Q10:Q41)</f>
        <v>8801203750</v>
      </c>
      <c r="R42" s="33"/>
      <c r="S42" s="79">
        <f>SUM(S10:S41)</f>
        <v>10137626792742</v>
      </c>
      <c r="U42" s="103">
        <v>0.48744940776548101</v>
      </c>
    </row>
    <row r="47" spans="1:21" ht="21" customHeight="1" x14ac:dyDescent="0.45">
      <c r="Q47" s="143"/>
    </row>
    <row r="48" spans="1:21" ht="21" customHeight="1" x14ac:dyDescent="0.45">
      <c r="E48" s="134"/>
      <c r="Q48" s="134"/>
    </row>
  </sheetData>
  <sortState ref="A10:U41">
    <sortCondition descending="1" ref="S10:S41"/>
  </sortState>
  <mergeCells count="15">
    <mergeCell ref="A2:U2"/>
    <mergeCell ref="A1:U1"/>
    <mergeCell ref="I7:K7"/>
    <mergeCell ref="S7:U7"/>
    <mergeCell ref="C6:K6"/>
    <mergeCell ref="M6:U6"/>
    <mergeCell ref="A7:A8"/>
    <mergeCell ref="A5:S5"/>
    <mergeCell ref="G7:G8"/>
    <mergeCell ref="E7:E8"/>
    <mergeCell ref="C7:C8"/>
    <mergeCell ref="Q7:Q8"/>
    <mergeCell ref="O7:O8"/>
    <mergeCell ref="M7:M8"/>
    <mergeCell ref="A3:U3"/>
  </mergeCells>
  <phoneticPr fontId="11" type="noConversion"/>
  <pageMargins left="0.39" right="0.39" top="0.39" bottom="0.39" header="0" footer="0"/>
  <pageSetup paperSize="9" scale="6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rightToLeft="1" view="pageBreakPreview" zoomScale="115" zoomScaleNormal="85" zoomScaleSheetLayoutView="115" workbookViewId="0">
      <selection activeCell="L22" sqref="L22"/>
    </sheetView>
  </sheetViews>
  <sheetFormatPr defaultRowHeight="18.75" x14ac:dyDescent="0.45"/>
  <cols>
    <col min="1" max="1" width="20.140625" style="5" customWidth="1"/>
    <col min="2" max="2" width="0.85546875" style="5" customWidth="1"/>
    <col min="3" max="3" width="20.28515625" style="5" customWidth="1"/>
    <col min="4" max="4" width="0.85546875" style="5" customWidth="1"/>
    <col min="5" max="5" width="21.85546875" style="5" bestFit="1" customWidth="1"/>
    <col min="6" max="6" width="0.85546875" style="5" customWidth="1"/>
    <col min="7" max="7" width="20.28515625" style="5" customWidth="1"/>
    <col min="8" max="8" width="0.85546875" style="5" customWidth="1"/>
    <col min="9" max="9" width="14.7109375" style="5" customWidth="1"/>
    <col min="10" max="10" width="1.140625" style="5" customWidth="1"/>
    <col min="11" max="11" width="21.7109375" style="5" bestFit="1" customWidth="1"/>
    <col min="12" max="12" width="23.28515625" style="5" bestFit="1" customWidth="1"/>
    <col min="13" max="13" width="15" style="5" bestFit="1" customWidth="1"/>
    <col min="14" max="16384" width="9.140625" style="5"/>
  </cols>
  <sheetData>
    <row r="1" spans="1:13" ht="21" x14ac:dyDescent="0.45">
      <c r="A1" s="204" t="s">
        <v>0</v>
      </c>
      <c r="B1" s="204"/>
      <c r="C1" s="204"/>
      <c r="D1" s="204"/>
      <c r="E1" s="204"/>
      <c r="F1" s="204"/>
      <c r="G1" s="204"/>
      <c r="H1" s="204"/>
      <c r="I1" s="204"/>
    </row>
    <row r="2" spans="1:13" ht="21" x14ac:dyDescent="0.45">
      <c r="A2" s="204" t="s">
        <v>43</v>
      </c>
      <c r="B2" s="204"/>
      <c r="C2" s="204"/>
      <c r="D2" s="204"/>
      <c r="E2" s="204"/>
      <c r="F2" s="204"/>
      <c r="G2" s="204"/>
      <c r="H2" s="204"/>
      <c r="I2" s="204"/>
    </row>
    <row r="3" spans="1:13" ht="21" x14ac:dyDescent="0.45">
      <c r="A3" s="204" t="str">
        <f>سهام!A3</f>
        <v>برای ماه منتهی به 1405/03/31</v>
      </c>
      <c r="B3" s="204"/>
      <c r="C3" s="204"/>
      <c r="D3" s="204"/>
      <c r="E3" s="204"/>
      <c r="F3" s="204"/>
      <c r="G3" s="204"/>
      <c r="H3" s="204"/>
      <c r="I3" s="204"/>
    </row>
    <row r="5" spans="1:13" ht="21" x14ac:dyDescent="0.45">
      <c r="A5" s="211" t="s">
        <v>143</v>
      </c>
      <c r="B5" s="211"/>
      <c r="C5" s="211"/>
      <c r="D5" s="211"/>
      <c r="E5" s="211"/>
      <c r="F5" s="211"/>
      <c r="G5" s="211"/>
      <c r="H5" s="211"/>
      <c r="I5" s="211"/>
    </row>
    <row r="6" spans="1:13" ht="21" x14ac:dyDescent="0.45">
      <c r="C6" s="201" t="s">
        <v>53</v>
      </c>
      <c r="D6" s="201"/>
      <c r="E6" s="201"/>
      <c r="G6" s="201" t="s">
        <v>200</v>
      </c>
      <c r="H6" s="201"/>
      <c r="I6" s="201"/>
    </row>
    <row r="7" spans="1:13" ht="42" x14ac:dyDescent="0.45">
      <c r="A7" s="29" t="s">
        <v>66</v>
      </c>
      <c r="C7" s="8" t="s">
        <v>67</v>
      </c>
      <c r="D7" s="12"/>
      <c r="E7" s="8" t="s">
        <v>46</v>
      </c>
      <c r="G7" s="8" t="s">
        <v>67</v>
      </c>
      <c r="H7" s="12"/>
      <c r="I7" s="31" t="s">
        <v>46</v>
      </c>
    </row>
    <row r="8" spans="1:13" ht="21" x14ac:dyDescent="0.45">
      <c r="A8" s="20"/>
      <c r="C8" s="14" t="s">
        <v>121</v>
      </c>
      <c r="D8" s="27"/>
      <c r="E8" s="48"/>
      <c r="G8" s="14" t="s">
        <v>121</v>
      </c>
      <c r="H8" s="27"/>
      <c r="I8" s="48"/>
    </row>
    <row r="9" spans="1:13" x14ac:dyDescent="0.45">
      <c r="A9" s="147" t="s">
        <v>122</v>
      </c>
      <c r="C9" s="32">
        <v>4241334346051</v>
      </c>
      <c r="D9" s="32"/>
      <c r="E9" s="86">
        <v>0.57211536477724856</v>
      </c>
      <c r="F9" s="32"/>
      <c r="G9" s="32">
        <v>11033010733696</v>
      </c>
      <c r="H9" s="32"/>
      <c r="I9" s="86">
        <v>0.53050232149606225</v>
      </c>
      <c r="K9" s="13"/>
      <c r="L9" s="13"/>
      <c r="M9" s="13"/>
    </row>
    <row r="10" spans="1:13" s="45" customFormat="1" ht="21" x14ac:dyDescent="0.55000000000000004">
      <c r="A10" s="35" t="s">
        <v>144</v>
      </c>
      <c r="C10" s="82">
        <v>4241334346051</v>
      </c>
      <c r="D10" s="58"/>
      <c r="E10" s="146">
        <v>0.57211536477724856</v>
      </c>
      <c r="F10" s="58"/>
      <c r="G10" s="82">
        <v>11033010733696</v>
      </c>
      <c r="H10" s="58"/>
      <c r="I10" s="146">
        <v>0.53050232149606225</v>
      </c>
      <c r="K10" s="59"/>
      <c r="L10" s="59"/>
      <c r="M10" s="59"/>
    </row>
  </sheetData>
  <sortState ref="A9:M9">
    <sortCondition descending="1" ref="G9"/>
  </sortState>
  <mergeCells count="6">
    <mergeCell ref="A1:I1"/>
    <mergeCell ref="A2:I2"/>
    <mergeCell ref="A3:I3"/>
    <mergeCell ref="A5:I5"/>
    <mergeCell ref="C6:E6"/>
    <mergeCell ref="G6:I6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rightToLeft="1" view="pageBreakPreview" zoomScale="89" zoomScaleNormal="100" zoomScaleSheetLayoutView="89" workbookViewId="0">
      <selection sqref="A1:U1"/>
    </sheetView>
  </sheetViews>
  <sheetFormatPr defaultRowHeight="18.75" x14ac:dyDescent="0.45"/>
  <cols>
    <col min="1" max="1" width="26.28515625" style="18" bestFit="1" customWidth="1"/>
    <col min="2" max="2" width="0.85546875" style="18" customWidth="1"/>
    <col min="3" max="3" width="17.140625" style="11" customWidth="1"/>
    <col min="4" max="4" width="0.85546875" style="11" customWidth="1"/>
    <col min="5" max="5" width="22.140625" style="11" bestFit="1" customWidth="1"/>
    <col min="6" max="6" width="0.85546875" style="11" customWidth="1"/>
    <col min="7" max="7" width="21" style="11" bestFit="1" customWidth="1"/>
    <col min="8" max="8" width="0.85546875" style="11" customWidth="1"/>
    <col min="9" max="9" width="23.42578125" style="11" customWidth="1"/>
    <col min="10" max="10" width="0.85546875" style="11" customWidth="1"/>
    <col min="11" max="11" width="15.5703125" style="128" customWidth="1"/>
    <col min="12" max="12" width="0.85546875" style="11" customWidth="1"/>
    <col min="13" max="13" width="19.140625" style="11" bestFit="1" customWidth="1"/>
    <col min="14" max="14" width="1" style="11" customWidth="1"/>
    <col min="15" max="15" width="19.28515625" style="11" bestFit="1" customWidth="1"/>
    <col min="16" max="16" width="1.140625" style="11" customWidth="1"/>
    <col min="17" max="17" width="21.42578125" style="11" bestFit="1" customWidth="1"/>
    <col min="18" max="18" width="0.85546875" style="11" customWidth="1"/>
    <col min="19" max="19" width="22.7109375" style="11" customWidth="1"/>
    <col min="20" max="20" width="0.85546875" style="11" customWidth="1"/>
    <col min="21" max="21" width="11.5703125" style="124" customWidth="1"/>
    <col min="22" max="22" width="0.28515625" style="18" customWidth="1"/>
    <col min="23" max="23" width="21.7109375" style="18" bestFit="1" customWidth="1"/>
    <col min="24" max="24" width="9.140625" style="18"/>
    <col min="25" max="25" width="15.28515625" style="18" bestFit="1" customWidth="1"/>
    <col min="26" max="16384" width="9.140625" style="18"/>
  </cols>
  <sheetData>
    <row r="1" spans="1:23" ht="21" x14ac:dyDescent="0.45">
      <c r="A1" s="204" t="s">
        <v>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</row>
    <row r="2" spans="1:23" ht="21" x14ac:dyDescent="0.45">
      <c r="A2" s="204" t="s">
        <v>43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</row>
    <row r="3" spans="1:23" ht="21" x14ac:dyDescent="0.45">
      <c r="A3" s="204" t="str">
        <f>سهام!A3</f>
        <v>برای ماه منتهی به 1405/03/31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</row>
    <row r="5" spans="1:23" ht="21" x14ac:dyDescent="0.45">
      <c r="A5" s="211" t="s">
        <v>168</v>
      </c>
      <c r="B5" s="211"/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1"/>
    </row>
    <row r="6" spans="1:23" ht="21" x14ac:dyDescent="0.45">
      <c r="C6" s="201" t="s">
        <v>53</v>
      </c>
      <c r="D6" s="201"/>
      <c r="E6" s="201"/>
      <c r="F6" s="201"/>
      <c r="G6" s="201"/>
      <c r="H6" s="201"/>
      <c r="I6" s="201"/>
      <c r="J6" s="201"/>
      <c r="K6" s="201"/>
      <c r="M6" s="201" t="s">
        <v>200</v>
      </c>
      <c r="N6" s="201"/>
      <c r="O6" s="201"/>
      <c r="P6" s="201"/>
      <c r="Q6" s="201"/>
      <c r="R6" s="201"/>
      <c r="S6" s="201"/>
      <c r="T6" s="201"/>
      <c r="U6" s="201"/>
    </row>
    <row r="7" spans="1:23" ht="21" x14ac:dyDescent="0.45">
      <c r="A7" s="200" t="s">
        <v>54</v>
      </c>
      <c r="C7" s="210" t="s">
        <v>55</v>
      </c>
      <c r="D7" s="69"/>
      <c r="E7" s="210" t="s">
        <v>56</v>
      </c>
      <c r="F7" s="69"/>
      <c r="G7" s="210" t="s">
        <v>57</v>
      </c>
      <c r="H7" s="69"/>
      <c r="I7" s="212" t="s">
        <v>11</v>
      </c>
      <c r="J7" s="212"/>
      <c r="K7" s="212"/>
      <c r="M7" s="210" t="s">
        <v>55</v>
      </c>
      <c r="N7" s="69"/>
      <c r="O7" s="210" t="s">
        <v>56</v>
      </c>
      <c r="P7" s="69"/>
      <c r="Q7" s="210" t="s">
        <v>57</v>
      </c>
      <c r="R7" s="69"/>
      <c r="S7" s="212" t="s">
        <v>11</v>
      </c>
      <c r="T7" s="212"/>
      <c r="U7" s="212"/>
    </row>
    <row r="8" spans="1:23" ht="42" x14ac:dyDescent="0.45">
      <c r="A8" s="201"/>
      <c r="C8" s="201"/>
      <c r="E8" s="201"/>
      <c r="G8" s="201"/>
      <c r="I8" s="157" t="s">
        <v>40</v>
      </c>
      <c r="J8" s="69"/>
      <c r="K8" s="98" t="s">
        <v>46</v>
      </c>
      <c r="M8" s="201"/>
      <c r="O8" s="201"/>
      <c r="Q8" s="201"/>
      <c r="S8" s="36" t="s">
        <v>40</v>
      </c>
      <c r="T8" s="69"/>
      <c r="U8" s="104" t="s">
        <v>46</v>
      </c>
    </row>
    <row r="9" spans="1:23" ht="21" x14ac:dyDescent="0.45">
      <c r="A9" s="154"/>
      <c r="C9" s="14" t="s">
        <v>121</v>
      </c>
      <c r="E9" s="14" t="s">
        <v>121</v>
      </c>
      <c r="G9" s="14" t="s">
        <v>121</v>
      </c>
      <c r="I9" s="14" t="s">
        <v>121</v>
      </c>
      <c r="J9" s="14"/>
      <c r="K9" s="99"/>
      <c r="M9" s="14" t="s">
        <v>121</v>
      </c>
      <c r="O9" s="14" t="s">
        <v>121</v>
      </c>
      <c r="Q9" s="14" t="s">
        <v>121</v>
      </c>
      <c r="S9" s="14" t="s">
        <v>121</v>
      </c>
      <c r="T9" s="14"/>
      <c r="U9" s="105"/>
      <c r="W9" s="144"/>
    </row>
    <row r="10" spans="1:23" x14ac:dyDescent="0.45">
      <c r="A10" s="153" t="s">
        <v>164</v>
      </c>
      <c r="B10" s="125"/>
      <c r="C10" s="49">
        <v>0</v>
      </c>
      <c r="D10" s="49"/>
      <c r="E10" s="49">
        <v>-21705689340</v>
      </c>
      <c r="G10" s="33">
        <v>-97941056024</v>
      </c>
      <c r="H10" s="33"/>
      <c r="I10" s="49">
        <f>C10+E10+G10</f>
        <v>-119646745364</v>
      </c>
      <c r="J10" s="33"/>
      <c r="K10" s="124" t="e">
        <f>I10/درآمد!$K$15</f>
        <v>#DIV/0!</v>
      </c>
      <c r="L10" s="33"/>
      <c r="M10" s="33">
        <v>0</v>
      </c>
      <c r="N10" s="33"/>
      <c r="O10" s="33">
        <v>0</v>
      </c>
      <c r="Q10" s="49">
        <v>-97941056024</v>
      </c>
      <c r="R10" s="11">
        <v>0</v>
      </c>
      <c r="S10" s="49">
        <f>M10+O10+Q10</f>
        <v>-97941056024</v>
      </c>
      <c r="T10" s="33"/>
      <c r="U10" s="124">
        <f>S10/درآمد!$E$15</f>
        <v>-4.709318140317104E-3</v>
      </c>
      <c r="W10" s="144"/>
    </row>
    <row r="11" spans="1:23" ht="21" x14ac:dyDescent="0.45">
      <c r="A11" s="158" t="s">
        <v>144</v>
      </c>
      <c r="B11" s="19"/>
      <c r="C11" s="79">
        <f>SUM(C10:C10)</f>
        <v>0</v>
      </c>
      <c r="D11" s="33"/>
      <c r="E11" s="79">
        <f>SUM(E10:E10)</f>
        <v>-21705689340</v>
      </c>
      <c r="F11" s="33"/>
      <c r="G11" s="79">
        <f>SUM(G10:G10)</f>
        <v>-97941056024</v>
      </c>
      <c r="H11" s="33"/>
      <c r="I11" s="79">
        <f>SUM(I10:I10)</f>
        <v>-119646745364</v>
      </c>
      <c r="J11" s="33"/>
      <c r="K11" s="126" t="e">
        <f>SUM(K10:K10)</f>
        <v>#DIV/0!</v>
      </c>
      <c r="L11" s="33"/>
      <c r="M11" s="79">
        <f>SUM(M10:M10)</f>
        <v>0</v>
      </c>
      <c r="O11" s="79">
        <f>SUM(O10:O10)</f>
        <v>0</v>
      </c>
      <c r="P11" s="33"/>
      <c r="Q11" s="79">
        <f>SUM(Q10:Q10)</f>
        <v>-97941056024</v>
      </c>
      <c r="R11" s="33"/>
      <c r="S11" s="79">
        <f>SUM(S10:S10)</f>
        <v>-97941056024</v>
      </c>
      <c r="T11" s="33"/>
      <c r="U11" s="103">
        <f>SUM(U10:U10)</f>
        <v>-4.709318140317104E-3</v>
      </c>
      <c r="W11" s="144"/>
    </row>
    <row r="12" spans="1:23" x14ac:dyDescent="0.45">
      <c r="K12" s="127"/>
      <c r="W12" s="144"/>
    </row>
    <row r="13" spans="1:23" x14ac:dyDescent="0.45">
      <c r="W13" s="144"/>
    </row>
    <row r="14" spans="1:23" x14ac:dyDescent="0.45">
      <c r="Q14"/>
      <c r="U14" s="128"/>
      <c r="W14" s="144"/>
    </row>
    <row r="15" spans="1:23" x14ac:dyDescent="0.45">
      <c r="U15" s="128"/>
      <c r="W15" s="144"/>
    </row>
    <row r="16" spans="1:23" x14ac:dyDescent="0.45">
      <c r="U16" s="128"/>
    </row>
    <row r="17" spans="21:21" x14ac:dyDescent="0.45">
      <c r="U17" s="128"/>
    </row>
    <row r="18" spans="21:21" x14ac:dyDescent="0.45">
      <c r="U18" s="128"/>
    </row>
  </sheetData>
  <mergeCells count="15">
    <mergeCell ref="A1:U1"/>
    <mergeCell ref="A2:U2"/>
    <mergeCell ref="A3:U3"/>
    <mergeCell ref="A5:U5"/>
    <mergeCell ref="C6:K6"/>
    <mergeCell ref="M6:U6"/>
    <mergeCell ref="O7:O8"/>
    <mergeCell ref="Q7:Q8"/>
    <mergeCell ref="S7:U7"/>
    <mergeCell ref="A7:A8"/>
    <mergeCell ref="C7:C8"/>
    <mergeCell ref="E7:E8"/>
    <mergeCell ref="G7:G8"/>
    <mergeCell ref="I7:K7"/>
    <mergeCell ref="M7:M8"/>
  </mergeCells>
  <pageMargins left="0.7" right="0.7" top="0.75" bottom="0.75" header="0.3" footer="0.3"/>
  <pageSetup scale="4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rightToLeft="1" view="pageBreakPreview" zoomScale="145" zoomScaleNormal="100" zoomScaleSheetLayoutView="145" workbookViewId="0">
      <selection activeCell="H16" sqref="H16"/>
    </sheetView>
  </sheetViews>
  <sheetFormatPr defaultColWidth="14.140625" defaultRowHeight="21.75" customHeight="1" x14ac:dyDescent="0.45"/>
  <cols>
    <col min="1" max="1" width="20.140625" style="5" customWidth="1"/>
    <col min="2" max="2" width="0.85546875" style="5" customWidth="1"/>
    <col min="3" max="3" width="16.42578125" style="5" customWidth="1"/>
    <col min="4" max="4" width="0.85546875" style="5" customWidth="1"/>
    <col min="5" max="5" width="16.42578125" style="5" customWidth="1"/>
    <col min="6" max="16384" width="14.140625" style="5"/>
  </cols>
  <sheetData>
    <row r="1" spans="1:5" ht="21.75" customHeight="1" x14ac:dyDescent="0.45">
      <c r="A1" s="204" t="s">
        <v>0</v>
      </c>
      <c r="B1" s="204"/>
      <c r="C1" s="204"/>
      <c r="D1" s="204"/>
      <c r="E1" s="204"/>
    </row>
    <row r="2" spans="1:5" ht="21.75" customHeight="1" x14ac:dyDescent="0.45">
      <c r="A2" s="204" t="s">
        <v>43</v>
      </c>
      <c r="B2" s="204"/>
      <c r="C2" s="204"/>
      <c r="D2" s="204"/>
      <c r="E2" s="204"/>
    </row>
    <row r="3" spans="1:5" ht="21.75" customHeight="1" x14ac:dyDescent="0.45">
      <c r="A3" s="204" t="str">
        <f>سهام!A3</f>
        <v>برای ماه منتهی به 1405/03/31</v>
      </c>
      <c r="B3" s="204"/>
      <c r="C3" s="204"/>
      <c r="D3" s="204"/>
      <c r="E3" s="204"/>
    </row>
    <row r="5" spans="1:5" ht="21.75" customHeight="1" x14ac:dyDescent="0.45">
      <c r="A5" s="211" t="s">
        <v>167</v>
      </c>
      <c r="B5" s="211"/>
      <c r="C5" s="211"/>
      <c r="D5" s="211"/>
      <c r="E5" s="211"/>
    </row>
    <row r="6" spans="1:5" ht="21.75" customHeight="1" x14ac:dyDescent="0.45">
      <c r="A6" s="27"/>
      <c r="C6" s="28" t="s">
        <v>53</v>
      </c>
      <c r="E6" s="29" t="s">
        <v>199</v>
      </c>
    </row>
    <row r="7" spans="1:5" ht="21.75" customHeight="1" x14ac:dyDescent="0.45">
      <c r="A7" s="20"/>
      <c r="C7" s="20" t="s">
        <v>132</v>
      </c>
      <c r="E7" s="20" t="s">
        <v>132</v>
      </c>
    </row>
    <row r="8" spans="1:5" ht="21.75" customHeight="1" x14ac:dyDescent="0.45">
      <c r="A8" s="148" t="s">
        <v>227</v>
      </c>
      <c r="B8" s="27"/>
      <c r="C8" s="2">
        <v>103261609</v>
      </c>
      <c r="D8" s="27"/>
      <c r="E8" s="2">
        <v>103261609</v>
      </c>
    </row>
    <row r="9" spans="1:5" ht="21.75" customHeight="1" x14ac:dyDescent="0.45">
      <c r="A9" s="148" t="s">
        <v>95</v>
      </c>
      <c r="B9" s="27"/>
      <c r="C9" s="2">
        <v>0</v>
      </c>
      <c r="D9" s="27"/>
      <c r="E9" s="2">
        <v>4954387672</v>
      </c>
    </row>
    <row r="10" spans="1:5" ht="21.75" customHeight="1" x14ac:dyDescent="0.45">
      <c r="A10" s="35" t="s">
        <v>144</v>
      </c>
      <c r="C10" s="81">
        <f>SUM(C8:C9)</f>
        <v>103261609</v>
      </c>
      <c r="E10" s="81">
        <f>SUM(E8:E9)</f>
        <v>5057649281</v>
      </c>
    </row>
  </sheetData>
  <sortState ref="A9:E9">
    <sortCondition descending="1" ref="E9"/>
  </sortState>
  <mergeCells count="4">
    <mergeCell ref="A3:E3"/>
    <mergeCell ref="A2:E2"/>
    <mergeCell ref="A1:E1"/>
    <mergeCell ref="A5:E5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rightToLeft="1" view="pageBreakPreview" zoomScaleNormal="100" zoomScaleSheetLayoutView="100" workbookViewId="0">
      <selection sqref="A1:H1"/>
    </sheetView>
  </sheetViews>
  <sheetFormatPr defaultRowHeight="18.75" x14ac:dyDescent="0.45"/>
  <cols>
    <col min="1" max="1" width="23.28515625" style="5" customWidth="1"/>
    <col min="2" max="2" width="11.85546875" style="52" customWidth="1"/>
    <col min="3" max="3" width="20.5703125" style="52" customWidth="1"/>
    <col min="4" max="4" width="11.42578125" style="52" bestFit="1" customWidth="1"/>
    <col min="5" max="5" width="19.140625" style="52" customWidth="1"/>
    <col min="6" max="6" width="29.85546875" style="52" customWidth="1"/>
    <col min="7" max="7" width="9.5703125" style="52" customWidth="1"/>
    <col min="8" max="8" width="26" style="52" customWidth="1"/>
    <col min="9" max="9" width="21.85546875" style="5" bestFit="1" customWidth="1"/>
    <col min="10" max="10" width="18.42578125" style="5" bestFit="1" customWidth="1"/>
    <col min="11" max="11" width="19.42578125" style="5" bestFit="1" customWidth="1"/>
    <col min="12" max="12" width="22.42578125" style="5" bestFit="1" customWidth="1"/>
    <col min="13" max="13" width="18.42578125" style="5" bestFit="1" customWidth="1"/>
    <col min="14" max="14" width="9.140625" style="5"/>
    <col min="15" max="15" width="19.42578125" style="5" bestFit="1" customWidth="1"/>
    <col min="16" max="16384" width="9.140625" style="5"/>
  </cols>
  <sheetData>
    <row r="1" spans="1:10" ht="21" x14ac:dyDescent="0.45">
      <c r="A1" s="222" t="s">
        <v>0</v>
      </c>
      <c r="B1" s="222"/>
      <c r="C1" s="222"/>
      <c r="D1" s="222"/>
      <c r="E1" s="222"/>
      <c r="F1" s="222"/>
      <c r="G1" s="222"/>
      <c r="H1" s="222"/>
    </row>
    <row r="2" spans="1:10" ht="21" x14ac:dyDescent="0.45">
      <c r="A2" s="222" t="s">
        <v>43</v>
      </c>
      <c r="B2" s="222"/>
      <c r="C2" s="222"/>
      <c r="D2" s="222"/>
      <c r="E2" s="222"/>
      <c r="F2" s="222"/>
      <c r="G2" s="222"/>
      <c r="H2" s="222"/>
    </row>
    <row r="3" spans="1:10" ht="21" x14ac:dyDescent="0.45">
      <c r="A3" s="222" t="str">
        <f>سهام!A3</f>
        <v>برای ماه منتهی به 1405/03/31</v>
      </c>
      <c r="B3" s="222"/>
      <c r="C3" s="222"/>
      <c r="D3" s="222"/>
      <c r="E3" s="222"/>
      <c r="F3" s="222"/>
      <c r="G3" s="222"/>
      <c r="H3" s="222"/>
    </row>
    <row r="4" spans="1:10" x14ac:dyDescent="0.45">
      <c r="A4" s="24"/>
      <c r="B4" s="70"/>
      <c r="C4" s="70"/>
      <c r="D4" s="70"/>
      <c r="E4" s="70"/>
      <c r="F4" s="70"/>
      <c r="G4" s="70"/>
      <c r="H4" s="70"/>
    </row>
    <row r="5" spans="1:10" ht="21" x14ac:dyDescent="0.45">
      <c r="A5" s="223" t="s">
        <v>61</v>
      </c>
      <c r="B5" s="223"/>
      <c r="C5" s="223"/>
      <c r="D5" s="223"/>
      <c r="E5" s="223"/>
      <c r="F5" s="223"/>
      <c r="G5" s="223"/>
      <c r="H5" s="223"/>
    </row>
    <row r="6" spans="1:10" x14ac:dyDescent="0.45">
      <c r="A6" s="24"/>
      <c r="B6" s="70"/>
      <c r="C6" s="70"/>
      <c r="D6" s="70"/>
      <c r="E6" s="70"/>
      <c r="F6" s="70"/>
      <c r="G6" s="70"/>
      <c r="H6" s="70"/>
    </row>
    <row r="7" spans="1:10" ht="42" x14ac:dyDescent="0.45">
      <c r="A7" s="3" t="s">
        <v>62</v>
      </c>
      <c r="B7" s="3" t="s">
        <v>63</v>
      </c>
      <c r="C7" s="3" t="s">
        <v>64</v>
      </c>
      <c r="D7" s="3" t="s">
        <v>13</v>
      </c>
      <c r="E7" s="3" t="s">
        <v>81</v>
      </c>
      <c r="F7" s="3" t="s">
        <v>82</v>
      </c>
      <c r="G7" s="3" t="s">
        <v>124</v>
      </c>
      <c r="H7" s="3" t="s">
        <v>125</v>
      </c>
    </row>
    <row r="8" spans="1:10" ht="37.5" x14ac:dyDescent="0.45">
      <c r="A8" s="4" t="s">
        <v>83</v>
      </c>
      <c r="B8" s="4" t="s">
        <v>65</v>
      </c>
      <c r="C8" s="4" t="s">
        <v>29</v>
      </c>
      <c r="D8" s="4">
        <v>500000</v>
      </c>
      <c r="E8" s="4">
        <v>500000000000</v>
      </c>
      <c r="F8" s="4">
        <v>2790968719</v>
      </c>
      <c r="G8" s="185">
        <v>0.23</v>
      </c>
      <c r="H8" s="186">
        <v>0.4002</v>
      </c>
      <c r="I8" s="187"/>
      <c r="J8" s="94"/>
    </row>
    <row r="9" spans="1:10" ht="35.25" customHeight="1" x14ac:dyDescent="0.45">
      <c r="A9" s="4" t="s">
        <v>83</v>
      </c>
      <c r="B9" s="4" t="s">
        <v>65</v>
      </c>
      <c r="C9" s="4" t="s">
        <v>101</v>
      </c>
      <c r="D9" s="4">
        <v>1499971</v>
      </c>
      <c r="E9" s="4">
        <v>1499971000000</v>
      </c>
      <c r="F9" s="4">
        <v>12370034811</v>
      </c>
      <c r="G9" s="185">
        <v>0.23</v>
      </c>
      <c r="H9" s="186">
        <v>0.35499999999999998</v>
      </c>
      <c r="I9" s="187"/>
      <c r="J9" s="94"/>
    </row>
    <row r="10" spans="1:10" ht="37.5" x14ac:dyDescent="0.45">
      <c r="A10" s="4" t="s">
        <v>83</v>
      </c>
      <c r="B10" s="4" t="s">
        <v>65</v>
      </c>
      <c r="C10" s="4" t="s">
        <v>102</v>
      </c>
      <c r="D10" s="4">
        <v>1500000</v>
      </c>
      <c r="E10" s="4">
        <v>1500000000000</v>
      </c>
      <c r="F10" s="4">
        <v>12433972590</v>
      </c>
      <c r="G10" s="185">
        <v>0.23</v>
      </c>
      <c r="H10" s="186">
        <v>0.36</v>
      </c>
      <c r="I10" s="187"/>
      <c r="J10" s="94"/>
    </row>
    <row r="11" spans="1:10" ht="37.5" x14ac:dyDescent="0.45">
      <c r="A11" s="4" t="s">
        <v>83</v>
      </c>
      <c r="B11" s="4" t="s">
        <v>65</v>
      </c>
      <c r="C11" s="4" t="s">
        <v>113</v>
      </c>
      <c r="D11" s="25">
        <v>3000000</v>
      </c>
      <c r="E11" s="4">
        <v>3000000000000</v>
      </c>
      <c r="F11" s="4">
        <v>3984986295</v>
      </c>
      <c r="G11" s="185">
        <v>0.23</v>
      </c>
      <c r="H11" s="186">
        <v>0.35199999999999998</v>
      </c>
      <c r="I11" s="187"/>
      <c r="J11" s="94"/>
    </row>
    <row r="12" spans="1:10" ht="37.5" x14ac:dyDescent="0.45">
      <c r="A12" s="4" t="s">
        <v>83</v>
      </c>
      <c r="B12" s="4" t="s">
        <v>65</v>
      </c>
      <c r="C12" s="4" t="s">
        <v>145</v>
      </c>
      <c r="D12" s="25">
        <v>2000000</v>
      </c>
      <c r="E12" s="4">
        <v>2000000000000</v>
      </c>
      <c r="F12" s="4">
        <v>19238549036</v>
      </c>
      <c r="G12" s="185">
        <v>0.23</v>
      </c>
      <c r="H12" s="186">
        <v>0.35200570225715633</v>
      </c>
      <c r="I12" s="187"/>
      <c r="J12" s="94"/>
    </row>
    <row r="13" spans="1:10" ht="37.5" customHeight="1" x14ac:dyDescent="0.45">
      <c r="A13" s="4" t="s">
        <v>83</v>
      </c>
      <c r="B13" s="4" t="s">
        <v>65</v>
      </c>
      <c r="C13" s="191" t="s">
        <v>182</v>
      </c>
      <c r="D13" s="25">
        <v>5000000</v>
      </c>
      <c r="E13" s="4">
        <v>5000000000000</v>
      </c>
      <c r="F13" s="4">
        <v>48089493163</v>
      </c>
      <c r="G13" s="185">
        <v>0.23</v>
      </c>
      <c r="H13" s="186">
        <v>0.41560000000000002</v>
      </c>
      <c r="I13" s="187"/>
      <c r="J13" s="94"/>
    </row>
    <row r="14" spans="1:10" ht="37.5" customHeight="1" x14ac:dyDescent="0.45">
      <c r="A14" s="4" t="s">
        <v>194</v>
      </c>
      <c r="B14" s="4" t="s">
        <v>193</v>
      </c>
      <c r="C14" s="190" t="s">
        <v>195</v>
      </c>
      <c r="D14" s="25">
        <v>5000000</v>
      </c>
      <c r="E14" s="4">
        <v>5000000000000</v>
      </c>
      <c r="F14" s="4">
        <v>48067919054</v>
      </c>
      <c r="G14" s="185">
        <v>0.23</v>
      </c>
      <c r="H14" s="186">
        <v>0.41560000000000002</v>
      </c>
      <c r="I14" s="189"/>
    </row>
    <row r="15" spans="1:10" ht="44.25" customHeight="1" x14ac:dyDescent="0.45">
      <c r="A15" s="4" t="s">
        <v>83</v>
      </c>
      <c r="B15" s="4" t="s">
        <v>65</v>
      </c>
      <c r="C15" s="4" t="s">
        <v>154</v>
      </c>
      <c r="D15" s="25">
        <v>5000000</v>
      </c>
      <c r="E15" s="4">
        <v>5000000000000</v>
      </c>
      <c r="F15" s="194">
        <v>41276712319</v>
      </c>
      <c r="G15" s="185">
        <v>0.23</v>
      </c>
      <c r="H15" s="186">
        <v>0.37</v>
      </c>
      <c r="I15" s="187"/>
      <c r="J15" s="94"/>
    </row>
    <row r="16" spans="1:10" ht="44.25" customHeight="1" x14ac:dyDescent="0.45">
      <c r="A16" s="4" t="s">
        <v>83</v>
      </c>
      <c r="B16" s="4" t="s">
        <v>65</v>
      </c>
      <c r="C16" s="4" t="s">
        <v>197</v>
      </c>
      <c r="D16" s="25">
        <v>1000000</v>
      </c>
      <c r="E16" s="4">
        <v>1000000000000</v>
      </c>
      <c r="F16" s="194">
        <v>38473972590</v>
      </c>
      <c r="G16" s="185">
        <v>0.23</v>
      </c>
      <c r="H16" s="186">
        <v>0.39</v>
      </c>
      <c r="I16" s="187"/>
      <c r="J16" s="94"/>
    </row>
    <row r="17" spans="1:10" ht="34.5" customHeight="1" x14ac:dyDescent="0.45">
      <c r="A17" s="4" t="s">
        <v>83</v>
      </c>
      <c r="B17" s="4" t="s">
        <v>65</v>
      </c>
      <c r="C17" s="139" t="s">
        <v>155</v>
      </c>
      <c r="D17" s="25">
        <v>5000000</v>
      </c>
      <c r="E17" s="4">
        <v>5000000000000</v>
      </c>
      <c r="F17" s="4">
        <v>41276712319</v>
      </c>
      <c r="G17" s="185">
        <v>0.23</v>
      </c>
      <c r="H17" s="186">
        <v>0.37</v>
      </c>
      <c r="I17" s="187"/>
      <c r="J17" s="94"/>
    </row>
    <row r="18" spans="1:10" x14ac:dyDescent="0.45">
      <c r="A18"/>
      <c r="B18"/>
      <c r="C18"/>
      <c r="D18"/>
      <c r="E18"/>
      <c r="F18" s="188"/>
      <c r="G18" s="11"/>
      <c r="H18" s="11"/>
      <c r="I18" s="18"/>
    </row>
  </sheetData>
  <mergeCells count="4">
    <mergeCell ref="A1:H1"/>
    <mergeCell ref="A2:H2"/>
    <mergeCell ref="A3:H3"/>
    <mergeCell ref="A5:H5"/>
  </mergeCells>
  <phoneticPr fontId="11" type="noConversion"/>
  <pageMargins left="0.7" right="0.7" top="0.75" bottom="0.75" header="0.3" footer="0.3"/>
  <pageSetup paperSize="9" scale="5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"/>
  <sheetViews>
    <sheetView rightToLeft="1" view="pageBreakPreview" topLeftCell="A25" zoomScaleNormal="100" zoomScaleSheetLayoutView="100" workbookViewId="0">
      <selection sqref="A1:S1"/>
    </sheetView>
  </sheetViews>
  <sheetFormatPr defaultRowHeight="21" customHeight="1" x14ac:dyDescent="0.45"/>
  <cols>
    <col min="1" max="1" width="30.5703125" style="5" bestFit="1" customWidth="1"/>
    <col min="2" max="2" width="0.85546875" style="5" customWidth="1"/>
    <col min="3" max="3" width="18.42578125" style="5" bestFit="1" customWidth="1"/>
    <col min="4" max="4" width="0.85546875" style="5" customWidth="1"/>
    <col min="5" max="5" width="15" style="52" customWidth="1"/>
    <col min="6" max="6" width="0.85546875" style="52" customWidth="1"/>
    <col min="7" max="7" width="18.140625" style="52" bestFit="1" customWidth="1"/>
    <col min="8" max="8" width="0.85546875" style="52" customWidth="1"/>
    <col min="9" max="9" width="19.7109375" style="52" customWidth="1"/>
    <col min="10" max="10" width="0.85546875" style="52" customWidth="1"/>
    <col min="11" max="11" width="19.7109375" style="52" customWidth="1"/>
    <col min="12" max="12" width="0.85546875" style="52" customWidth="1"/>
    <col min="13" max="13" width="19.7109375" style="52" customWidth="1"/>
    <col min="14" max="14" width="0.85546875" style="52" customWidth="1"/>
    <col min="15" max="15" width="21" style="52" bestFit="1" customWidth="1"/>
    <col min="16" max="16" width="0.85546875" style="52" customWidth="1"/>
    <col min="17" max="17" width="19.7109375" style="52" customWidth="1"/>
    <col min="18" max="18" width="0.85546875" style="52" customWidth="1"/>
    <col min="19" max="19" width="20.5703125" style="11" bestFit="1" customWidth="1"/>
    <col min="20" max="20" width="0.28515625" style="5" customWidth="1"/>
    <col min="21" max="21" width="22.5703125" style="5" customWidth="1"/>
    <col min="22" max="22" width="9.28515625" style="5" customWidth="1"/>
    <col min="23" max="23" width="7.140625" style="5" bestFit="1" customWidth="1"/>
    <col min="24" max="16384" width="9.140625" style="5"/>
  </cols>
  <sheetData>
    <row r="1" spans="1:19" ht="21" customHeight="1" x14ac:dyDescent="0.45">
      <c r="A1" s="204" t="s">
        <v>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</row>
    <row r="2" spans="1:19" ht="21" customHeight="1" x14ac:dyDescent="0.45">
      <c r="A2" s="204" t="s">
        <v>43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</row>
    <row r="3" spans="1:19" ht="21" customHeight="1" x14ac:dyDescent="0.45">
      <c r="A3" s="204" t="str">
        <f>سهام!A3</f>
        <v>برای ماه منتهی به 1405/03/31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</row>
    <row r="5" spans="1:19" ht="21" customHeight="1" x14ac:dyDescent="0.45">
      <c r="A5" s="224" t="s">
        <v>69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</row>
    <row r="6" spans="1:19" ht="21" customHeight="1" x14ac:dyDescent="0.45">
      <c r="A6" s="201" t="s">
        <v>44</v>
      </c>
      <c r="I6" s="201" t="s">
        <v>53</v>
      </c>
      <c r="J6" s="201"/>
      <c r="K6" s="201"/>
      <c r="L6" s="201"/>
      <c r="M6" s="201"/>
      <c r="O6" s="201" t="s">
        <v>200</v>
      </c>
      <c r="P6" s="201"/>
      <c r="Q6" s="201"/>
      <c r="R6" s="201"/>
      <c r="S6" s="201"/>
    </row>
    <row r="7" spans="1:19" x14ac:dyDescent="0.45">
      <c r="A7" s="201"/>
      <c r="C7" s="21" t="s">
        <v>70</v>
      </c>
      <c r="D7" s="6"/>
      <c r="E7" s="21" t="s">
        <v>23</v>
      </c>
      <c r="G7" s="21" t="s">
        <v>133</v>
      </c>
      <c r="I7" s="8" t="s">
        <v>71</v>
      </c>
      <c r="J7" s="53"/>
      <c r="K7" s="8" t="s">
        <v>68</v>
      </c>
      <c r="L7" s="53"/>
      <c r="M7" s="8" t="s">
        <v>72</v>
      </c>
      <c r="O7" s="8" t="s">
        <v>71</v>
      </c>
      <c r="P7" s="53"/>
      <c r="Q7" s="8" t="s">
        <v>68</v>
      </c>
      <c r="R7" s="53"/>
      <c r="S7" s="8" t="s">
        <v>72</v>
      </c>
    </row>
    <row r="8" spans="1:19" ht="21" customHeight="1" x14ac:dyDescent="0.45">
      <c r="A8" s="20"/>
      <c r="C8" s="48"/>
      <c r="D8" s="6"/>
      <c r="E8" s="48"/>
      <c r="G8" s="55" t="s">
        <v>123</v>
      </c>
      <c r="I8" s="55" t="s">
        <v>121</v>
      </c>
      <c r="J8" s="54"/>
      <c r="K8" s="55" t="s">
        <v>121</v>
      </c>
      <c r="L8" s="54"/>
      <c r="M8" s="55" t="s">
        <v>121</v>
      </c>
      <c r="O8" s="55" t="s">
        <v>121</v>
      </c>
      <c r="P8" s="54"/>
      <c r="Q8" s="55" t="s">
        <v>121</v>
      </c>
      <c r="R8" s="54"/>
      <c r="S8" s="55" t="s">
        <v>121</v>
      </c>
    </row>
    <row r="9" spans="1:19" ht="21" customHeight="1" x14ac:dyDescent="0.45">
      <c r="A9" s="1" t="s">
        <v>153</v>
      </c>
      <c r="E9" s="52">
        <v>0</v>
      </c>
      <c r="G9" s="93" t="s">
        <v>193</v>
      </c>
      <c r="I9" s="14">
        <v>4241334346051</v>
      </c>
      <c r="J9" s="14"/>
      <c r="K9" s="6">
        <v>-3675168409</v>
      </c>
      <c r="M9" s="14">
        <v>4237659177642</v>
      </c>
      <c r="N9" s="14"/>
      <c r="O9" s="14">
        <v>11033010733696</v>
      </c>
      <c r="P9" s="14"/>
      <c r="Q9" s="52">
        <v>-12938734842</v>
      </c>
      <c r="R9" s="14"/>
      <c r="S9" s="14">
        <v>11020071998854</v>
      </c>
    </row>
    <row r="10" spans="1:19" ht="21" customHeight="1" x14ac:dyDescent="0.45">
      <c r="A10" s="17" t="s">
        <v>186</v>
      </c>
      <c r="C10" s="23"/>
      <c r="D10" s="6"/>
      <c r="E10" s="52" t="s">
        <v>191</v>
      </c>
      <c r="G10" s="93">
        <v>0.23</v>
      </c>
      <c r="I10" s="14">
        <v>126227142520</v>
      </c>
      <c r="K10" s="14">
        <v>0</v>
      </c>
      <c r="M10" s="14">
        <v>126227142520</v>
      </c>
      <c r="O10" s="14">
        <v>1328763604296</v>
      </c>
      <c r="Q10" s="14">
        <v>0</v>
      </c>
      <c r="S10" s="14">
        <v>1328763604296</v>
      </c>
    </row>
    <row r="11" spans="1:19" ht="21" customHeight="1" x14ac:dyDescent="0.45">
      <c r="A11" s="1" t="s">
        <v>174</v>
      </c>
      <c r="E11" s="52" t="s">
        <v>178</v>
      </c>
      <c r="G11" s="93">
        <v>0.23</v>
      </c>
      <c r="I11" s="14">
        <v>143318945163</v>
      </c>
      <c r="J11" s="14"/>
      <c r="K11" s="6">
        <v>0</v>
      </c>
      <c r="M11" s="14">
        <v>143318945163</v>
      </c>
      <c r="N11" s="14"/>
      <c r="O11" s="14">
        <v>561379591206</v>
      </c>
      <c r="P11" s="14"/>
      <c r="Q11" s="52">
        <v>0</v>
      </c>
      <c r="R11" s="14"/>
      <c r="S11" s="14">
        <v>561379591206</v>
      </c>
    </row>
    <row r="12" spans="1:19" ht="21" customHeight="1" x14ac:dyDescent="0.45">
      <c r="A12" s="1" t="s">
        <v>173</v>
      </c>
      <c r="E12" s="52" t="s">
        <v>178</v>
      </c>
      <c r="G12" s="93">
        <v>0.23</v>
      </c>
      <c r="I12" s="14">
        <v>143297371054</v>
      </c>
      <c r="J12" s="14"/>
      <c r="K12" s="14">
        <v>0</v>
      </c>
      <c r="M12" s="14">
        <v>143297371054</v>
      </c>
      <c r="N12" s="14"/>
      <c r="O12" s="14">
        <v>547339484342</v>
      </c>
      <c r="P12" s="14"/>
      <c r="Q12" s="14">
        <v>0</v>
      </c>
      <c r="R12" s="14"/>
      <c r="S12" s="14">
        <v>547339484342</v>
      </c>
    </row>
    <row r="13" spans="1:19" ht="21" customHeight="1" x14ac:dyDescent="0.45">
      <c r="A13" s="17" t="s">
        <v>228</v>
      </c>
      <c r="C13" s="23"/>
      <c r="D13" s="23"/>
      <c r="E13" s="54" t="s">
        <v>152</v>
      </c>
      <c r="F13" s="54"/>
      <c r="G13" s="93">
        <v>0.23</v>
      </c>
      <c r="I13" s="14">
        <v>138947945180</v>
      </c>
      <c r="J13" s="14"/>
      <c r="K13" s="14">
        <v>0</v>
      </c>
      <c r="L13" s="14"/>
      <c r="M13" s="14">
        <v>138947945180</v>
      </c>
      <c r="N13" s="14"/>
      <c r="O13" s="14">
        <v>537375342367</v>
      </c>
      <c r="P13" s="14"/>
      <c r="Q13" s="14">
        <v>0</v>
      </c>
      <c r="R13" s="14"/>
      <c r="S13" s="14">
        <v>537375342367</v>
      </c>
    </row>
    <row r="14" spans="1:19" ht="21" customHeight="1" x14ac:dyDescent="0.45">
      <c r="A14" s="17" t="s">
        <v>229</v>
      </c>
      <c r="C14" s="23"/>
      <c r="D14" s="6"/>
      <c r="E14" s="52" t="s">
        <v>152</v>
      </c>
      <c r="G14" s="93">
        <v>0.23</v>
      </c>
      <c r="I14" s="14">
        <v>138947945180</v>
      </c>
      <c r="K14" s="14">
        <v>0</v>
      </c>
      <c r="M14" s="14">
        <v>138947945180</v>
      </c>
      <c r="O14" s="14">
        <v>537375342367</v>
      </c>
      <c r="Q14" s="14">
        <v>0</v>
      </c>
      <c r="S14" s="14">
        <v>537375342367</v>
      </c>
    </row>
    <row r="15" spans="1:19" ht="21" customHeight="1" x14ac:dyDescent="0.45">
      <c r="A15" s="17" t="s">
        <v>185</v>
      </c>
      <c r="C15" s="23"/>
      <c r="D15" s="23"/>
      <c r="E15" s="54" t="s">
        <v>189</v>
      </c>
      <c r="F15" s="54"/>
      <c r="G15" s="93">
        <v>0.23</v>
      </c>
      <c r="I15" s="14">
        <v>118252045790</v>
      </c>
      <c r="K15" s="14">
        <v>0</v>
      </c>
      <c r="M15" s="14">
        <v>118252045790</v>
      </c>
      <c r="O15" s="14">
        <v>360292132431</v>
      </c>
      <c r="Q15" s="14">
        <v>0</v>
      </c>
      <c r="S15" s="14">
        <v>360292132431</v>
      </c>
    </row>
    <row r="16" spans="1:19" ht="21" customHeight="1" x14ac:dyDescent="0.45">
      <c r="A16" s="17" t="s">
        <v>157</v>
      </c>
      <c r="C16" s="23"/>
      <c r="D16" s="6"/>
      <c r="E16" s="54" t="s">
        <v>160</v>
      </c>
      <c r="G16" s="93">
        <v>0.23</v>
      </c>
      <c r="I16" s="14">
        <v>89976335696</v>
      </c>
      <c r="K16" s="14">
        <v>0</v>
      </c>
      <c r="M16" s="14">
        <v>89976335696</v>
      </c>
      <c r="O16" s="14">
        <v>350841538054</v>
      </c>
      <c r="Q16" s="14">
        <v>0</v>
      </c>
      <c r="S16" s="14">
        <v>350841538054</v>
      </c>
    </row>
    <row r="17" spans="1:19" ht="21" customHeight="1" x14ac:dyDescent="0.45">
      <c r="A17" s="17" t="s">
        <v>230</v>
      </c>
      <c r="C17" s="23"/>
      <c r="D17" s="6"/>
      <c r="E17" s="54" t="s">
        <v>187</v>
      </c>
      <c r="F17" s="54"/>
      <c r="G17" s="93">
        <v>0</v>
      </c>
      <c r="I17" s="14">
        <v>0</v>
      </c>
      <c r="J17" s="14"/>
      <c r="K17" s="14">
        <v>0</v>
      </c>
      <c r="L17" s="14"/>
      <c r="M17" s="14">
        <v>0</v>
      </c>
      <c r="N17" s="14"/>
      <c r="O17" s="14">
        <v>328872470160</v>
      </c>
      <c r="P17" s="14"/>
      <c r="Q17" s="14">
        <v>0</v>
      </c>
      <c r="R17" s="14"/>
      <c r="S17" s="14">
        <v>328872470160</v>
      </c>
    </row>
    <row r="18" spans="1:19" ht="21" customHeight="1" x14ac:dyDescent="0.45">
      <c r="A18" s="1" t="s">
        <v>89</v>
      </c>
      <c r="C18" s="23"/>
      <c r="D18" s="6"/>
      <c r="E18" s="52" t="s">
        <v>94</v>
      </c>
      <c r="G18" s="93">
        <v>0.23</v>
      </c>
      <c r="I18" s="14">
        <v>68659502736</v>
      </c>
      <c r="K18" s="14">
        <v>0</v>
      </c>
      <c r="M18" s="14">
        <v>68659502736</v>
      </c>
      <c r="O18" s="14">
        <v>263685229108</v>
      </c>
      <c r="Q18" s="14">
        <v>0</v>
      </c>
      <c r="S18" s="14">
        <v>263685229108</v>
      </c>
    </row>
    <row r="19" spans="1:19" ht="21" customHeight="1" x14ac:dyDescent="0.45">
      <c r="A19" s="1" t="s">
        <v>156</v>
      </c>
      <c r="E19" s="52" t="s">
        <v>163</v>
      </c>
      <c r="G19" s="93">
        <v>0.23</v>
      </c>
      <c r="I19" s="14">
        <v>60033606499</v>
      </c>
      <c r="J19" s="14"/>
      <c r="K19" s="14">
        <v>0</v>
      </c>
      <c r="M19" s="14">
        <v>60033606499</v>
      </c>
      <c r="N19" s="14"/>
      <c r="O19" s="14">
        <v>243096808971</v>
      </c>
      <c r="P19" s="14"/>
      <c r="Q19" s="14">
        <v>0</v>
      </c>
      <c r="R19" s="14"/>
      <c r="S19" s="14">
        <v>243096808971</v>
      </c>
    </row>
    <row r="20" spans="1:19" ht="21" customHeight="1" x14ac:dyDescent="0.45">
      <c r="A20" s="17" t="s">
        <v>148</v>
      </c>
      <c r="C20" s="6"/>
      <c r="D20" s="6"/>
      <c r="E20" s="52" t="s">
        <v>151</v>
      </c>
      <c r="G20" s="93">
        <v>0.23</v>
      </c>
      <c r="I20" s="14">
        <v>66064392640</v>
      </c>
      <c r="K20" s="14">
        <v>0</v>
      </c>
      <c r="M20" s="14">
        <v>66064392640</v>
      </c>
      <c r="O20" s="14">
        <v>239866976000</v>
      </c>
      <c r="Q20" s="14">
        <v>0</v>
      </c>
      <c r="S20" s="14">
        <v>239866976000</v>
      </c>
    </row>
    <row r="21" spans="1:19" ht="21" customHeight="1" x14ac:dyDescent="0.45">
      <c r="A21" s="17" t="s">
        <v>115</v>
      </c>
      <c r="C21" s="23"/>
      <c r="D21" s="23"/>
      <c r="E21" s="54" t="s">
        <v>117</v>
      </c>
      <c r="F21" s="54"/>
      <c r="G21" s="93">
        <v>0.23</v>
      </c>
      <c r="I21" s="14">
        <v>56939645036</v>
      </c>
      <c r="J21" s="14"/>
      <c r="K21" s="14">
        <v>0</v>
      </c>
      <c r="L21" s="14"/>
      <c r="M21" s="14">
        <v>56939645036</v>
      </c>
      <c r="N21" s="14"/>
      <c r="O21" s="14">
        <v>209573976754</v>
      </c>
      <c r="P21" s="14"/>
      <c r="Q21" s="14">
        <v>0</v>
      </c>
      <c r="R21" s="14"/>
      <c r="S21" s="14">
        <v>209573976754</v>
      </c>
    </row>
    <row r="22" spans="1:19" ht="21" customHeight="1" x14ac:dyDescent="0.45">
      <c r="A22" s="17" t="s">
        <v>110</v>
      </c>
      <c r="C22" s="6"/>
      <c r="D22" s="6"/>
      <c r="E22" s="52" t="s">
        <v>147</v>
      </c>
      <c r="G22" s="93">
        <v>0.23</v>
      </c>
      <c r="I22" s="14">
        <v>53239628160</v>
      </c>
      <c r="K22" s="14">
        <v>0</v>
      </c>
      <c r="M22" s="14">
        <v>53239628160</v>
      </c>
      <c r="O22" s="14">
        <v>195563125710</v>
      </c>
      <c r="Q22" s="14">
        <v>0</v>
      </c>
      <c r="S22" s="14">
        <v>195563125710</v>
      </c>
    </row>
    <row r="23" spans="1:19" ht="21" customHeight="1" x14ac:dyDescent="0.45">
      <c r="A23" s="17" t="s">
        <v>176</v>
      </c>
      <c r="C23" s="23"/>
      <c r="D23" s="6"/>
      <c r="E23" s="52" t="s">
        <v>181</v>
      </c>
      <c r="G23" s="93">
        <v>0.23</v>
      </c>
      <c r="I23" s="14">
        <v>51559507543</v>
      </c>
      <c r="K23" s="14">
        <v>0</v>
      </c>
      <c r="M23" s="14">
        <v>51559507543</v>
      </c>
      <c r="O23" s="14">
        <v>187580653780</v>
      </c>
      <c r="Q23" s="14">
        <v>0</v>
      </c>
      <c r="S23" s="14">
        <v>187580653780</v>
      </c>
    </row>
    <row r="24" spans="1:19" ht="21" customHeight="1" x14ac:dyDescent="0.45">
      <c r="A24" s="17" t="s">
        <v>85</v>
      </c>
      <c r="C24" s="6"/>
      <c r="D24" s="6"/>
      <c r="E24" s="52" t="s">
        <v>87</v>
      </c>
      <c r="G24" s="93">
        <v>0.23</v>
      </c>
      <c r="I24" s="14">
        <v>41841651840</v>
      </c>
      <c r="K24" s="14">
        <v>0</v>
      </c>
      <c r="M24" s="14">
        <v>41841651840</v>
      </c>
      <c r="O24" s="14">
        <v>161552639580</v>
      </c>
      <c r="Q24" s="14">
        <v>0</v>
      </c>
      <c r="S24" s="14">
        <v>161552639580</v>
      </c>
    </row>
    <row r="25" spans="1:19" ht="21" customHeight="1" x14ac:dyDescent="0.45">
      <c r="A25" s="17" t="s">
        <v>88</v>
      </c>
      <c r="C25" s="23"/>
      <c r="D25" s="6"/>
      <c r="E25" s="54" t="s">
        <v>91</v>
      </c>
      <c r="F25" s="54"/>
      <c r="G25" s="93">
        <v>0.23</v>
      </c>
      <c r="I25" s="14">
        <v>40865065947</v>
      </c>
      <c r="J25" s="14"/>
      <c r="K25" s="14">
        <v>0</v>
      </c>
      <c r="L25" s="14"/>
      <c r="M25" s="14">
        <v>40865065947</v>
      </c>
      <c r="N25" s="14"/>
      <c r="O25" s="14">
        <v>160249554119</v>
      </c>
      <c r="P25" s="14"/>
      <c r="Q25" s="14">
        <v>0</v>
      </c>
      <c r="R25" s="14"/>
      <c r="S25" s="14">
        <v>160249554119</v>
      </c>
    </row>
    <row r="26" spans="1:19" ht="21" customHeight="1" x14ac:dyDescent="0.45">
      <c r="A26" s="1" t="s">
        <v>104</v>
      </c>
      <c r="C26" s="23"/>
      <c r="D26" s="6"/>
      <c r="E26" s="52" t="s">
        <v>106</v>
      </c>
      <c r="G26" s="93">
        <v>0.18</v>
      </c>
      <c r="I26" s="14">
        <v>41492380565</v>
      </c>
      <c r="K26" s="14">
        <v>0</v>
      </c>
      <c r="M26" s="14">
        <v>41492380565</v>
      </c>
      <c r="O26" s="14">
        <v>156467482715</v>
      </c>
      <c r="Q26" s="14">
        <v>0</v>
      </c>
      <c r="S26" s="14">
        <v>156467482715</v>
      </c>
    </row>
    <row r="27" spans="1:19" ht="21" customHeight="1" x14ac:dyDescent="0.45">
      <c r="A27" s="1" t="s">
        <v>211</v>
      </c>
      <c r="C27" s="23"/>
      <c r="D27" s="6"/>
      <c r="E27" s="52" t="s">
        <v>225</v>
      </c>
      <c r="G27" s="93">
        <v>0.23</v>
      </c>
      <c r="I27" s="14">
        <v>108670625343</v>
      </c>
      <c r="K27" s="14">
        <v>0</v>
      </c>
      <c r="M27" s="14">
        <v>108670625343</v>
      </c>
      <c r="O27" s="14">
        <v>108670625343</v>
      </c>
      <c r="Q27" s="14">
        <v>0</v>
      </c>
      <c r="S27" s="14">
        <v>108670625343</v>
      </c>
    </row>
    <row r="28" spans="1:19" ht="21" customHeight="1" x14ac:dyDescent="0.45">
      <c r="A28" s="17" t="s">
        <v>97</v>
      </c>
      <c r="C28" s="23"/>
      <c r="D28" s="6"/>
      <c r="E28" s="54" t="s">
        <v>99</v>
      </c>
      <c r="F28" s="54"/>
      <c r="G28" s="93">
        <v>0.18</v>
      </c>
      <c r="I28" s="14">
        <v>0</v>
      </c>
      <c r="J28" s="14"/>
      <c r="K28" s="14">
        <v>0</v>
      </c>
      <c r="L28" s="14"/>
      <c r="M28" s="14">
        <v>0</v>
      </c>
      <c r="N28" s="14"/>
      <c r="O28" s="14">
        <v>56789258937</v>
      </c>
      <c r="P28" s="14"/>
      <c r="Q28" s="14">
        <v>0</v>
      </c>
      <c r="R28" s="14"/>
      <c r="S28" s="14">
        <v>56789258937</v>
      </c>
    </row>
    <row r="29" spans="1:19" ht="23.25" customHeight="1" x14ac:dyDescent="0.45">
      <c r="A29" s="17" t="s">
        <v>109</v>
      </c>
      <c r="C29" s="6"/>
      <c r="D29" s="6"/>
      <c r="E29" s="52" t="s">
        <v>112</v>
      </c>
      <c r="G29" s="93">
        <v>0.23</v>
      </c>
      <c r="I29" s="14">
        <v>14004986295</v>
      </c>
      <c r="K29" s="14">
        <v>0</v>
      </c>
      <c r="M29" s="14">
        <v>14004986295</v>
      </c>
      <c r="O29" s="14">
        <v>53426849290</v>
      </c>
      <c r="Q29" s="14">
        <v>0</v>
      </c>
      <c r="S29" s="14">
        <v>53426849290</v>
      </c>
    </row>
    <row r="30" spans="1:19" ht="23.25" customHeight="1" x14ac:dyDescent="0.45">
      <c r="A30" s="17" t="s">
        <v>29</v>
      </c>
      <c r="C30" s="23"/>
      <c r="D30" s="6"/>
      <c r="E30" s="54" t="s">
        <v>31</v>
      </c>
      <c r="F30" s="54"/>
      <c r="G30" s="93">
        <v>0.23</v>
      </c>
      <c r="I30" s="14">
        <v>12265078269</v>
      </c>
      <c r="J30" s="14"/>
      <c r="K30" s="14">
        <v>0</v>
      </c>
      <c r="L30" s="14"/>
      <c r="M30" s="14">
        <v>12265078269</v>
      </c>
      <c r="N30" s="14"/>
      <c r="O30" s="14">
        <v>48193548804</v>
      </c>
      <c r="P30" s="14"/>
      <c r="Q30" s="14">
        <v>0</v>
      </c>
      <c r="R30" s="14"/>
      <c r="S30" s="14">
        <v>48193548804</v>
      </c>
    </row>
    <row r="31" spans="1:19" ht="23.25" customHeight="1" x14ac:dyDescent="0.45">
      <c r="A31" s="17" t="s">
        <v>210</v>
      </c>
      <c r="C31" s="23"/>
      <c r="D31" s="23"/>
      <c r="E31" s="54" t="s">
        <v>223</v>
      </c>
      <c r="F31" s="54"/>
      <c r="G31" s="93">
        <v>0.23</v>
      </c>
      <c r="I31" s="14">
        <v>41555137056</v>
      </c>
      <c r="K31" s="14">
        <v>0</v>
      </c>
      <c r="M31" s="14">
        <v>41555137056</v>
      </c>
      <c r="O31" s="14">
        <v>41555137056</v>
      </c>
      <c r="Q31" s="14">
        <v>0</v>
      </c>
      <c r="S31" s="14">
        <v>41555137056</v>
      </c>
    </row>
    <row r="32" spans="1:19" ht="23.25" customHeight="1" x14ac:dyDescent="0.45">
      <c r="A32" s="17" t="s">
        <v>26</v>
      </c>
      <c r="C32" s="23"/>
      <c r="D32" s="6"/>
      <c r="E32" s="52" t="s">
        <v>28</v>
      </c>
      <c r="G32" s="93">
        <v>0.23</v>
      </c>
      <c r="I32" s="14">
        <v>11030824511</v>
      </c>
      <c r="K32" s="14">
        <v>0</v>
      </c>
      <c r="M32" s="14">
        <v>11030824511</v>
      </c>
      <c r="O32" s="14">
        <v>40070227752</v>
      </c>
      <c r="Q32" s="14">
        <v>0</v>
      </c>
      <c r="S32" s="14">
        <v>40070227752</v>
      </c>
    </row>
    <row r="33" spans="1:19" ht="23.25" customHeight="1" x14ac:dyDescent="0.45">
      <c r="A33" s="17" t="s">
        <v>96</v>
      </c>
      <c r="C33" s="23"/>
      <c r="D33" s="23"/>
      <c r="E33" s="54" t="s">
        <v>99</v>
      </c>
      <c r="F33" s="54"/>
      <c r="G33" s="93">
        <v>0.18</v>
      </c>
      <c r="I33" s="14">
        <v>0</v>
      </c>
      <c r="K33" s="14">
        <v>0</v>
      </c>
      <c r="M33" s="14">
        <v>0</v>
      </c>
      <c r="O33" s="14">
        <v>26187478355</v>
      </c>
      <c r="Q33" s="14">
        <v>0</v>
      </c>
      <c r="S33" s="14">
        <v>26187478355</v>
      </c>
    </row>
    <row r="34" spans="1:19" ht="23.25" customHeight="1" x14ac:dyDescent="0.45">
      <c r="A34" s="17" t="s">
        <v>98</v>
      </c>
      <c r="C34" s="23"/>
      <c r="D34" s="6"/>
      <c r="E34" s="54" t="s">
        <v>100</v>
      </c>
      <c r="F34" s="54"/>
      <c r="G34" s="93">
        <v>0.18</v>
      </c>
      <c r="I34" s="14">
        <v>0</v>
      </c>
      <c r="J34" s="14"/>
      <c r="K34" s="14">
        <v>0</v>
      </c>
      <c r="L34" s="14"/>
      <c r="M34" s="14">
        <v>0</v>
      </c>
      <c r="N34" s="14"/>
      <c r="O34" s="14">
        <v>8527629312</v>
      </c>
      <c r="P34" s="14"/>
      <c r="Q34" s="14">
        <v>0</v>
      </c>
      <c r="R34" s="14"/>
      <c r="S34" s="14">
        <v>8527629312</v>
      </c>
    </row>
    <row r="35" spans="1:19" ht="23.25" customHeight="1" x14ac:dyDescent="0.45">
      <c r="A35" s="17" t="s">
        <v>209</v>
      </c>
      <c r="C35" s="23"/>
      <c r="D35" s="6"/>
      <c r="E35" s="52" t="s">
        <v>221</v>
      </c>
      <c r="G35" s="93">
        <v>0.23</v>
      </c>
      <c r="I35" s="14">
        <v>179886833</v>
      </c>
      <c r="K35" s="14">
        <v>0</v>
      </c>
      <c r="M35" s="14">
        <v>179886833</v>
      </c>
      <c r="O35" s="14">
        <v>179886833</v>
      </c>
      <c r="Q35" s="14">
        <v>0</v>
      </c>
      <c r="S35" s="14">
        <v>179886833</v>
      </c>
    </row>
    <row r="36" spans="1:19" ht="21" customHeight="1" x14ac:dyDescent="0.45">
      <c r="A36" s="95" t="s">
        <v>144</v>
      </c>
      <c r="C36" s="1"/>
      <c r="D36" s="1"/>
      <c r="E36" s="14"/>
      <c r="G36" s="20"/>
      <c r="I36" s="36">
        <f>SUM(I9:I35)</f>
        <v>5808703995907</v>
      </c>
      <c r="J36" s="32"/>
      <c r="K36" s="36">
        <f>SUM(K9:K35)</f>
        <v>-3675168409</v>
      </c>
      <c r="L36" s="32"/>
      <c r="M36" s="36">
        <f>SUM(M9:M35)</f>
        <v>5805028827498</v>
      </c>
      <c r="N36" s="32"/>
      <c r="O36" s="36">
        <f>SUM(O9:O35)</f>
        <v>17786487327338</v>
      </c>
      <c r="P36" s="32"/>
      <c r="Q36" s="36">
        <f>SUM(Q9:Q35)</f>
        <v>-12938734842</v>
      </c>
      <c r="R36" s="32"/>
      <c r="S36" s="36">
        <f>SUM(S9:S35)</f>
        <v>17773548592496</v>
      </c>
    </row>
  </sheetData>
  <sortState ref="A9:S35">
    <sortCondition descending="1" ref="S9:S35"/>
  </sortState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9" scale="67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"/>
  <sheetViews>
    <sheetView rightToLeft="1" view="pageBreakPreview" zoomScale="115" zoomScaleNormal="100" zoomScaleSheetLayoutView="115" workbookViewId="0">
      <selection sqref="A1:M1"/>
    </sheetView>
  </sheetViews>
  <sheetFormatPr defaultRowHeight="22.5" customHeight="1" x14ac:dyDescent="0.45"/>
  <cols>
    <col min="1" max="1" width="39" style="18" customWidth="1"/>
    <col min="2" max="2" width="0.85546875" style="18" customWidth="1"/>
    <col min="3" max="3" width="21.28515625" style="11" customWidth="1"/>
    <col min="4" max="4" width="0.85546875" style="11" customWidth="1"/>
    <col min="5" max="5" width="21.28515625" style="11" customWidth="1"/>
    <col min="6" max="6" width="0.85546875" style="11" customWidth="1"/>
    <col min="7" max="7" width="21.28515625" style="11" customWidth="1"/>
    <col min="8" max="8" width="0.85546875" style="11" customWidth="1"/>
    <col min="9" max="9" width="21.28515625" style="11" customWidth="1"/>
    <col min="10" max="10" width="0.85546875" style="11" customWidth="1"/>
    <col min="11" max="11" width="21.28515625" style="11" customWidth="1"/>
    <col min="12" max="12" width="0.85546875" style="11" customWidth="1"/>
    <col min="13" max="13" width="21.28515625" style="11" customWidth="1"/>
    <col min="14" max="14" width="0.28515625" style="18" customWidth="1"/>
    <col min="15" max="15" width="9.140625" style="18"/>
    <col min="16" max="16" width="21.7109375" style="18" bestFit="1" customWidth="1"/>
    <col min="17" max="16384" width="9.140625" style="18"/>
  </cols>
  <sheetData>
    <row r="1" spans="1:13" ht="22.5" customHeight="1" x14ac:dyDescent="0.45">
      <c r="A1" s="204" t="s">
        <v>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1:13" ht="22.5" customHeight="1" x14ac:dyDescent="0.45">
      <c r="A2" s="204" t="s">
        <v>43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</row>
    <row r="3" spans="1:13" ht="22.5" customHeight="1" x14ac:dyDescent="0.45">
      <c r="A3" s="204" t="str">
        <f>سهام!A3</f>
        <v>برای ماه منتهی به 1405/03/31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</row>
    <row r="5" spans="1:13" ht="22.5" customHeight="1" x14ac:dyDescent="0.45">
      <c r="A5" s="224" t="s">
        <v>73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</row>
    <row r="6" spans="1:13" ht="22.5" customHeight="1" x14ac:dyDescent="0.45">
      <c r="A6" s="225" t="s">
        <v>44</v>
      </c>
      <c r="C6" s="225" t="s">
        <v>53</v>
      </c>
      <c r="D6" s="225"/>
      <c r="E6" s="225"/>
      <c r="F6" s="225"/>
      <c r="G6" s="225"/>
      <c r="I6" s="225" t="s">
        <v>200</v>
      </c>
      <c r="J6" s="225"/>
      <c r="K6" s="225"/>
      <c r="L6" s="225"/>
      <c r="M6" s="225"/>
    </row>
    <row r="7" spans="1:13" ht="22.5" customHeight="1" x14ac:dyDescent="0.45">
      <c r="A7" s="225"/>
      <c r="C7" s="8" t="s">
        <v>71</v>
      </c>
      <c r="D7" s="69"/>
      <c r="E7" s="8" t="s">
        <v>68</v>
      </c>
      <c r="F7" s="69"/>
      <c r="G7" s="8" t="s">
        <v>72</v>
      </c>
      <c r="I7" s="8" t="s">
        <v>71</v>
      </c>
      <c r="J7" s="69"/>
      <c r="K7" s="8" t="s">
        <v>68</v>
      </c>
      <c r="L7" s="69"/>
      <c r="M7" s="8" t="s">
        <v>72</v>
      </c>
    </row>
    <row r="8" spans="1:13" ht="22.5" customHeight="1" x14ac:dyDescent="0.45">
      <c r="A8" s="20"/>
      <c r="C8" s="55" t="s">
        <v>121</v>
      </c>
      <c r="D8" s="14"/>
      <c r="E8" s="55" t="s">
        <v>121</v>
      </c>
      <c r="F8" s="14"/>
      <c r="G8" s="55" t="s">
        <v>121</v>
      </c>
      <c r="I8" s="55" t="s">
        <v>121</v>
      </c>
      <c r="J8" s="14"/>
      <c r="K8" s="55" t="s">
        <v>121</v>
      </c>
      <c r="L8" s="14"/>
      <c r="M8" s="55" t="s">
        <v>121</v>
      </c>
    </row>
    <row r="9" spans="1:13" ht="22.5" customHeight="1" x14ac:dyDescent="0.45">
      <c r="A9" s="80" t="s">
        <v>122</v>
      </c>
      <c r="C9" s="33">
        <v>4241334346051</v>
      </c>
      <c r="D9" s="33"/>
      <c r="E9" s="11">
        <v>-3675168409</v>
      </c>
      <c r="F9" s="33"/>
      <c r="G9" s="33">
        <v>4237659177642</v>
      </c>
      <c r="H9" s="33"/>
      <c r="I9" s="33">
        <v>11033010733696</v>
      </c>
      <c r="J9" s="33"/>
      <c r="K9" s="11">
        <v>-12938734842</v>
      </c>
      <c r="L9" s="33"/>
      <c r="M9" s="14">
        <v>11020071998854</v>
      </c>
    </row>
    <row r="10" spans="1:13" ht="22.5" customHeight="1" x14ac:dyDescent="0.45">
      <c r="A10" s="35" t="s">
        <v>144</v>
      </c>
      <c r="C10" s="79">
        <f>SUM(C9)</f>
        <v>4241334346051</v>
      </c>
      <c r="D10" s="33"/>
      <c r="E10" s="79">
        <f>SUM(E9)</f>
        <v>-3675168409</v>
      </c>
      <c r="F10" s="33"/>
      <c r="G10" s="79">
        <f>SUM(G9)</f>
        <v>4237659177642</v>
      </c>
      <c r="H10" s="33"/>
      <c r="I10" s="79">
        <f>SUM(I9)</f>
        <v>11033010733696</v>
      </c>
      <c r="J10" s="33"/>
      <c r="K10" s="79">
        <f>SUM(K9)</f>
        <v>-12938734842</v>
      </c>
      <c r="L10" s="33"/>
      <c r="M10" s="79">
        <f>SUM(M9)</f>
        <v>11020071998854</v>
      </c>
    </row>
    <row r="11" spans="1:13" ht="22.5" customHeight="1" x14ac:dyDescent="0.45"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</row>
  </sheetData>
  <sortState ref="A9:M9">
    <sortCondition descending="1" ref="M9"/>
  </sortState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82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rightToLeft="1" view="pageBreakPreview" zoomScale="85" zoomScaleNormal="100" zoomScaleSheetLayoutView="85" workbookViewId="0">
      <selection sqref="A1:Q1"/>
    </sheetView>
  </sheetViews>
  <sheetFormatPr defaultRowHeight="21" x14ac:dyDescent="0.45"/>
  <cols>
    <col min="1" max="1" width="40.7109375" style="18" bestFit="1" customWidth="1"/>
    <col min="2" max="2" width="0.85546875" style="18" customWidth="1"/>
    <col min="3" max="3" width="13.85546875" style="11" bestFit="1" customWidth="1"/>
    <col min="4" max="4" width="0.85546875" style="11" customWidth="1"/>
    <col min="5" max="5" width="20.85546875" style="11" bestFit="1" customWidth="1"/>
    <col min="6" max="6" width="0.85546875" style="11" customWidth="1"/>
    <col min="7" max="7" width="20.42578125" style="11" bestFit="1" customWidth="1"/>
    <col min="8" max="8" width="0.85546875" style="11" customWidth="1"/>
    <col min="9" max="9" width="18.42578125" style="11" customWidth="1"/>
    <col min="10" max="10" width="0.85546875" style="11" customWidth="1"/>
    <col min="11" max="11" width="16.28515625" style="11" bestFit="1" customWidth="1"/>
    <col min="12" max="12" width="0.85546875" style="11" customWidth="1"/>
    <col min="13" max="13" width="21" style="11" bestFit="1" customWidth="1"/>
    <col min="14" max="14" width="0.85546875" style="11" customWidth="1"/>
    <col min="15" max="15" width="24.7109375" style="11" customWidth="1"/>
    <col min="16" max="16" width="0.85546875" style="11" customWidth="1"/>
    <col min="17" max="17" width="19.28515625" style="11" bestFit="1" customWidth="1"/>
    <col min="18" max="18" width="16.7109375" style="195" hidden="1" customWidth="1"/>
    <col min="19" max="19" width="16.5703125" style="195" hidden="1" customWidth="1"/>
    <col min="20" max="20" width="14.85546875" style="195" hidden="1" customWidth="1"/>
    <col min="21" max="21" width="22.28515625" style="195" hidden="1" customWidth="1"/>
    <col min="22" max="22" width="2" style="18" hidden="1" customWidth="1"/>
    <col min="23" max="34" width="9.140625" style="18" customWidth="1"/>
    <col min="35" max="35" width="20.7109375" style="18" bestFit="1" customWidth="1"/>
    <col min="36" max="36" width="16" style="18" bestFit="1" customWidth="1"/>
    <col min="37" max="16384" width="9.140625" style="18"/>
  </cols>
  <sheetData>
    <row r="1" spans="1:22" x14ac:dyDescent="0.45">
      <c r="A1" s="204" t="s">
        <v>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</row>
    <row r="2" spans="1:22" x14ac:dyDescent="0.45">
      <c r="A2" s="204" t="s">
        <v>43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</row>
    <row r="3" spans="1:22" x14ac:dyDescent="0.45">
      <c r="A3" s="204" t="str">
        <f>سهام!A3</f>
        <v>برای ماه منتهی به 1405/03/31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</row>
    <row r="5" spans="1:22" x14ac:dyDescent="0.45">
      <c r="A5" s="224" t="s">
        <v>74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0"/>
      <c r="S5" s="220"/>
    </row>
    <row r="6" spans="1:22" x14ac:dyDescent="0.45">
      <c r="A6" s="201" t="s">
        <v>44</v>
      </c>
      <c r="C6" s="225" t="s">
        <v>53</v>
      </c>
      <c r="D6" s="225"/>
      <c r="E6" s="225"/>
      <c r="F6" s="225"/>
      <c r="G6" s="225"/>
      <c r="H6" s="225"/>
      <c r="I6" s="225"/>
      <c r="K6" s="225" t="s">
        <v>200</v>
      </c>
      <c r="L6" s="225"/>
      <c r="M6" s="225"/>
      <c r="N6" s="225"/>
      <c r="O6" s="225"/>
      <c r="P6" s="225"/>
      <c r="Q6" s="225"/>
      <c r="R6" s="220"/>
      <c r="S6" s="220"/>
    </row>
    <row r="7" spans="1:22" ht="42" x14ac:dyDescent="0.45">
      <c r="A7" s="201"/>
      <c r="C7" s="8" t="s">
        <v>6</v>
      </c>
      <c r="D7" s="69"/>
      <c r="E7" s="8" t="s">
        <v>75</v>
      </c>
      <c r="F7" s="69"/>
      <c r="G7" s="8" t="s">
        <v>76</v>
      </c>
      <c r="H7" s="69"/>
      <c r="I7" s="8" t="s">
        <v>77</v>
      </c>
      <c r="K7" s="8" t="s">
        <v>6</v>
      </c>
      <c r="L7" s="69"/>
      <c r="M7" s="8" t="s">
        <v>75</v>
      </c>
      <c r="N7" s="69"/>
      <c r="O7" s="8" t="s">
        <v>76</v>
      </c>
      <c r="P7" s="69"/>
      <c r="Q7" s="8" t="s">
        <v>77</v>
      </c>
      <c r="R7" s="220"/>
      <c r="S7" s="220"/>
    </row>
    <row r="8" spans="1:22" x14ac:dyDescent="0.45">
      <c r="A8" s="113"/>
      <c r="C8" s="115"/>
      <c r="D8" s="14"/>
      <c r="E8" s="55" t="s">
        <v>121</v>
      </c>
      <c r="F8" s="14"/>
      <c r="G8" s="55" t="s">
        <v>121</v>
      </c>
      <c r="H8" s="14"/>
      <c r="I8" s="55" t="s">
        <v>121</v>
      </c>
      <c r="K8" s="115"/>
      <c r="L8" s="14"/>
      <c r="M8" s="55" t="s">
        <v>121</v>
      </c>
      <c r="N8" s="14"/>
      <c r="O8" s="55" t="s">
        <v>121</v>
      </c>
      <c r="P8" s="14"/>
      <c r="Q8" s="55" t="s">
        <v>121</v>
      </c>
      <c r="R8" s="196"/>
      <c r="S8" s="196" t="s">
        <v>233</v>
      </c>
      <c r="T8" s="195" t="s">
        <v>232</v>
      </c>
      <c r="U8" s="195" t="s">
        <v>77</v>
      </c>
    </row>
    <row r="9" spans="1:22" x14ac:dyDescent="0.45">
      <c r="A9" s="1" t="s">
        <v>176</v>
      </c>
      <c r="C9" s="33">
        <v>122640</v>
      </c>
      <c r="D9" s="33"/>
      <c r="E9" s="33">
        <v>99952812248</v>
      </c>
      <c r="F9" s="33"/>
      <c r="G9" s="33">
        <v>-94920774748</v>
      </c>
      <c r="H9" s="33"/>
      <c r="I9" s="33">
        <v>5032037500</v>
      </c>
      <c r="J9" s="33"/>
      <c r="K9" s="33">
        <v>122640</v>
      </c>
      <c r="L9" s="33"/>
      <c r="M9" s="33">
        <v>99952812248</v>
      </c>
      <c r="N9" s="33"/>
      <c r="O9" s="33">
        <v>-94920774748</v>
      </c>
      <c r="P9" s="33"/>
      <c r="Q9" s="33">
        <v>5032037500</v>
      </c>
      <c r="R9" s="196">
        <v>5079881252</v>
      </c>
      <c r="S9" s="196">
        <v>-47843752</v>
      </c>
      <c r="T9" s="195">
        <v>0</v>
      </c>
      <c r="U9" s="196">
        <f>R9+S9+T9</f>
        <v>5032037500</v>
      </c>
      <c r="V9" s="18">
        <f>U9-I9</f>
        <v>0</v>
      </c>
    </row>
    <row r="10" spans="1:22" x14ac:dyDescent="0.45">
      <c r="A10" s="1" t="s">
        <v>97</v>
      </c>
      <c r="C10" s="33">
        <v>0</v>
      </c>
      <c r="D10" s="33"/>
      <c r="E10" s="33">
        <v>0</v>
      </c>
      <c r="F10" s="33"/>
      <c r="G10" s="33">
        <v>0</v>
      </c>
      <c r="H10" s="33"/>
      <c r="I10" s="33">
        <v>0</v>
      </c>
      <c r="J10" s="33"/>
      <c r="K10" s="33">
        <v>4302000</v>
      </c>
      <c r="L10" s="33"/>
      <c r="M10" s="33">
        <v>4302000000000</v>
      </c>
      <c r="N10" s="33"/>
      <c r="O10" s="33">
        <v>-4299660787500</v>
      </c>
      <c r="P10" s="33"/>
      <c r="Q10" s="33">
        <v>2339212500</v>
      </c>
      <c r="R10" s="196"/>
      <c r="S10" s="196"/>
      <c r="U10" s="196"/>
    </row>
    <row r="11" spans="1:22" x14ac:dyDescent="0.45">
      <c r="A11" s="1" t="s">
        <v>96</v>
      </c>
      <c r="C11" s="33">
        <v>0</v>
      </c>
      <c r="D11" s="33"/>
      <c r="E11" s="33">
        <v>0</v>
      </c>
      <c r="F11" s="33"/>
      <c r="G11" s="33">
        <v>0</v>
      </c>
      <c r="H11" s="33"/>
      <c r="I11" s="33">
        <v>0</v>
      </c>
      <c r="J11" s="33"/>
      <c r="K11" s="33">
        <v>1983800</v>
      </c>
      <c r="L11" s="33"/>
      <c r="M11" s="33">
        <v>1983800000000</v>
      </c>
      <c r="N11" s="33"/>
      <c r="O11" s="33">
        <v>-1982721308750</v>
      </c>
      <c r="P11" s="33"/>
      <c r="Q11" s="33">
        <v>1078691250</v>
      </c>
      <c r="R11" s="196"/>
      <c r="S11" s="196"/>
      <c r="U11" s="196"/>
    </row>
    <row r="12" spans="1:22" x14ac:dyDescent="0.45">
      <c r="A12" s="1" t="s">
        <v>98</v>
      </c>
      <c r="C12" s="33">
        <v>0</v>
      </c>
      <c r="D12" s="33"/>
      <c r="E12" s="33">
        <v>0</v>
      </c>
      <c r="F12" s="33"/>
      <c r="G12" s="33">
        <v>0</v>
      </c>
      <c r="H12" s="33"/>
      <c r="I12" s="33">
        <v>0</v>
      </c>
      <c r="J12" s="33"/>
      <c r="K12" s="33">
        <v>646000</v>
      </c>
      <c r="L12" s="33"/>
      <c r="M12" s="33">
        <v>646000000000</v>
      </c>
      <c r="N12" s="33"/>
      <c r="O12" s="33">
        <v>-645648737500</v>
      </c>
      <c r="P12" s="33"/>
      <c r="Q12" s="33">
        <v>351262500</v>
      </c>
      <c r="R12" s="196"/>
      <c r="S12" s="196"/>
      <c r="U12" s="196"/>
    </row>
    <row r="13" spans="1:22" x14ac:dyDescent="0.45">
      <c r="A13" s="1" t="s">
        <v>171</v>
      </c>
      <c r="C13" s="33">
        <v>990000</v>
      </c>
      <c r="D13" s="33"/>
      <c r="E13" s="33">
        <v>10282333337</v>
      </c>
      <c r="F13" s="33"/>
      <c r="G13" s="33">
        <v>-9877230000</v>
      </c>
      <c r="H13" s="33"/>
      <c r="I13" s="33">
        <v>405103337</v>
      </c>
      <c r="J13" s="33"/>
      <c r="K13" s="33">
        <v>990000</v>
      </c>
      <c r="L13" s="33"/>
      <c r="M13" s="33">
        <v>10282333337</v>
      </c>
      <c r="N13" s="33"/>
      <c r="O13" s="33">
        <v>-9877230000</v>
      </c>
      <c r="P13" s="33"/>
      <c r="Q13" s="33">
        <v>405103337</v>
      </c>
      <c r="R13" s="196">
        <v>428807164</v>
      </c>
      <c r="S13" s="196">
        <v>-23703827</v>
      </c>
      <c r="T13" s="195">
        <v>0</v>
      </c>
      <c r="U13" s="196">
        <f t="shared" ref="U13:U15" si="0">R13+S13+T13</f>
        <v>405103337</v>
      </c>
      <c r="V13" s="18">
        <f t="shared" ref="V13:V15" si="1">U13-I13</f>
        <v>0</v>
      </c>
    </row>
    <row r="14" spans="1:22" x14ac:dyDescent="0.45">
      <c r="A14" s="1" t="s">
        <v>164</v>
      </c>
      <c r="C14" s="33">
        <v>89879</v>
      </c>
      <c r="D14" s="33"/>
      <c r="E14" s="33">
        <v>353065294688</v>
      </c>
      <c r="F14" s="33"/>
      <c r="G14" s="33">
        <v>-451006350712</v>
      </c>
      <c r="H14" s="33"/>
      <c r="I14" s="33">
        <v>-97941056024</v>
      </c>
      <c r="J14" s="33"/>
      <c r="K14" s="33">
        <v>89879</v>
      </c>
      <c r="L14" s="33"/>
      <c r="M14" s="33">
        <v>353065294688</v>
      </c>
      <c r="N14" s="33"/>
      <c r="O14" s="33">
        <v>-451006350712</v>
      </c>
      <c r="P14" s="33"/>
      <c r="Q14" s="33">
        <v>-97941056024</v>
      </c>
      <c r="R14" s="196">
        <f>4059276813-101150937595</f>
        <v>-97091660782</v>
      </c>
      <c r="S14" s="196">
        <v>-849395242</v>
      </c>
      <c r="T14" s="195">
        <v>0</v>
      </c>
      <c r="U14" s="196">
        <f t="shared" si="0"/>
        <v>-97941056024</v>
      </c>
      <c r="V14" s="18">
        <f t="shared" si="1"/>
        <v>0</v>
      </c>
    </row>
    <row r="15" spans="1:22" ht="24.75" customHeight="1" x14ac:dyDescent="0.45">
      <c r="A15" s="1" t="s">
        <v>114</v>
      </c>
      <c r="C15" s="33">
        <v>91400000</v>
      </c>
      <c r="D15" s="33"/>
      <c r="E15" s="33">
        <v>617846841223</v>
      </c>
      <c r="F15" s="33"/>
      <c r="G15" s="33">
        <v>-528580674418</v>
      </c>
      <c r="H15" s="33"/>
      <c r="I15" s="33">
        <f>E15+G15</f>
        <v>89266166805</v>
      </c>
      <c r="J15" s="33"/>
      <c r="K15" s="33">
        <v>91400000</v>
      </c>
      <c r="L15" s="33"/>
      <c r="M15" s="33">
        <f>-O15+Q15</f>
        <v>918920202208</v>
      </c>
      <c r="N15" s="33"/>
      <c r="O15" s="33">
        <v>-811485833920</v>
      </c>
      <c r="P15" s="33"/>
      <c r="Q15" s="33">
        <v>107434368288</v>
      </c>
      <c r="R15" s="196">
        <f>95744386261-1665060679</f>
        <v>94079325582</v>
      </c>
      <c r="S15" s="196">
        <v>-1699858774</v>
      </c>
      <c r="T15" s="195">
        <v>-3113300003</v>
      </c>
      <c r="U15" s="196">
        <f t="shared" si="0"/>
        <v>89266166805</v>
      </c>
      <c r="V15" s="18">
        <f t="shared" si="1"/>
        <v>0</v>
      </c>
    </row>
    <row r="16" spans="1:22" x14ac:dyDescent="0.45">
      <c r="A16" s="116" t="s">
        <v>144</v>
      </c>
      <c r="E16" s="36">
        <f>SUM(E9:E15)</f>
        <v>1081147281496</v>
      </c>
      <c r="G16" s="36">
        <f>SUM(G9:G15)</f>
        <v>-1084385029878</v>
      </c>
      <c r="I16" s="36">
        <f>SUM(I9:I15)</f>
        <v>-3237748382</v>
      </c>
      <c r="M16" s="36">
        <f>SUM(M9:M15)</f>
        <v>8314020642481</v>
      </c>
      <c r="O16" s="36">
        <f>SUM(O9:O15)</f>
        <v>-8295321023130</v>
      </c>
      <c r="Q16" s="36">
        <f>SUM(Q9:Q15)</f>
        <v>18699619351</v>
      </c>
      <c r="R16" s="195">
        <f>SUM(R9:R15)</f>
        <v>2496353216</v>
      </c>
      <c r="S16" s="195">
        <f>SUM(S9:S15)</f>
        <v>-2620801595</v>
      </c>
      <c r="T16" s="195">
        <f>SUM(T9:T15)</f>
        <v>-3113300003</v>
      </c>
      <c r="U16" s="195">
        <f>SUM(U9:U15)</f>
        <v>-3237748382</v>
      </c>
    </row>
    <row r="18" spans="1:17" hidden="1" x14ac:dyDescent="0.45">
      <c r="A18" s="17"/>
      <c r="C18" s="33"/>
      <c r="D18" s="33"/>
      <c r="E18" s="33"/>
      <c r="F18" s="33"/>
      <c r="G18" s="33"/>
      <c r="H18" s="33"/>
      <c r="I18" s="33">
        <f>105312351490-102815998274</f>
        <v>2496353216</v>
      </c>
      <c r="J18" s="33"/>
      <c r="K18" s="33"/>
      <c r="L18" s="33"/>
      <c r="M18" s="33"/>
      <c r="N18" s="33"/>
      <c r="O18" s="33"/>
      <c r="P18" s="33"/>
      <c r="Q18" s="33">
        <v>24433720949</v>
      </c>
    </row>
    <row r="19" spans="1:17" hidden="1" x14ac:dyDescent="0.45">
      <c r="A19" s="17"/>
      <c r="C19" s="33"/>
      <c r="D19" s="33"/>
      <c r="E19" s="33"/>
      <c r="F19" s="33"/>
      <c r="G19" s="33"/>
      <c r="H19" s="33"/>
      <c r="I19" s="33">
        <v>-2620801595</v>
      </c>
      <c r="J19" s="33"/>
      <c r="K19" s="33"/>
      <c r="L19" s="33"/>
      <c r="M19" s="33"/>
      <c r="N19" s="33"/>
      <c r="O19" s="33"/>
      <c r="P19" s="33"/>
      <c r="Q19" s="33">
        <v>-2620801595</v>
      </c>
    </row>
    <row r="20" spans="1:17" hidden="1" x14ac:dyDescent="0.45">
      <c r="A20" s="17"/>
      <c r="C20" s="33"/>
      <c r="D20" s="33"/>
      <c r="E20" s="33"/>
      <c r="F20" s="33"/>
      <c r="G20" s="33"/>
      <c r="H20" s="33"/>
      <c r="I20" s="33">
        <v>-3113300003</v>
      </c>
      <c r="J20" s="33"/>
      <c r="K20" s="33"/>
      <c r="L20" s="33"/>
      <c r="M20" s="33"/>
      <c r="N20" s="33"/>
      <c r="O20" s="33"/>
      <c r="P20" s="33"/>
      <c r="Q20" s="33">
        <v>-3113300003</v>
      </c>
    </row>
    <row r="21" spans="1:17" hidden="1" x14ac:dyDescent="0.45">
      <c r="A21" s="17"/>
      <c r="C21" s="33"/>
      <c r="D21" s="33"/>
      <c r="E21" s="33"/>
      <c r="F21" s="33"/>
      <c r="G21" s="33"/>
      <c r="H21" s="33"/>
      <c r="I21" s="197">
        <f>SUM(I18:I20)</f>
        <v>-3237748382</v>
      </c>
      <c r="J21" s="33"/>
      <c r="K21" s="33"/>
      <c r="L21" s="33"/>
      <c r="M21" s="33"/>
      <c r="N21" s="33"/>
      <c r="O21" s="33"/>
      <c r="P21" s="33"/>
      <c r="Q21" s="197">
        <f>SUM(Q18:Q20)</f>
        <v>18699619351</v>
      </c>
    </row>
    <row r="22" spans="1:17" hidden="1" x14ac:dyDescent="0.45">
      <c r="A22" s="17"/>
      <c r="C22" s="33"/>
      <c r="D22" s="33"/>
      <c r="E22" s="33"/>
      <c r="F22" s="33"/>
      <c r="G22" s="33"/>
      <c r="H22" s="33"/>
      <c r="I22" s="33">
        <f>I16-I21</f>
        <v>0</v>
      </c>
      <c r="J22" s="33"/>
      <c r="K22" s="33"/>
      <c r="L22" s="33"/>
      <c r="M22" s="33"/>
      <c r="N22" s="33"/>
      <c r="O22" s="33"/>
      <c r="P22" s="33"/>
      <c r="Q22" s="33">
        <f>Q16-Q21</f>
        <v>0</v>
      </c>
    </row>
    <row r="23" spans="1:17" x14ac:dyDescent="0.45">
      <c r="A23" s="17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  <row r="24" spans="1:17" x14ac:dyDescent="0.45">
      <c r="A24" s="17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</row>
    <row r="25" spans="1:17" x14ac:dyDescent="0.45">
      <c r="A25" s="17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45">
      <c r="A26" s="17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45">
      <c r="A27" s="17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</sheetData>
  <sortState ref="A9:Q15">
    <sortCondition descending="1" ref="Q9:Q15"/>
  </sortState>
  <mergeCells count="8">
    <mergeCell ref="R5:S7"/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70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"/>
  <sheetViews>
    <sheetView rightToLeft="1" view="pageBreakPreview" topLeftCell="A22" zoomScale="85" zoomScaleNormal="100" zoomScaleSheetLayoutView="85" workbookViewId="0">
      <selection sqref="A1:Q1"/>
    </sheetView>
  </sheetViews>
  <sheetFormatPr defaultRowHeight="19.5" customHeight="1" x14ac:dyDescent="0.45"/>
  <cols>
    <col min="1" max="1" width="33.28515625" style="18" customWidth="1"/>
    <col min="2" max="2" width="0.85546875" style="18" customWidth="1"/>
    <col min="3" max="3" width="15.5703125" style="11" bestFit="1" customWidth="1"/>
    <col min="4" max="4" width="0.85546875" style="11" customWidth="1"/>
    <col min="5" max="5" width="20.5703125" style="11" bestFit="1" customWidth="1"/>
    <col min="6" max="6" width="0.5703125" style="11" customWidth="1"/>
    <col min="7" max="7" width="22.85546875" style="11" bestFit="1" customWidth="1"/>
    <col min="8" max="8" width="0.85546875" style="11" customWidth="1"/>
    <col min="9" max="9" width="26.28515625" style="11" bestFit="1" customWidth="1"/>
    <col min="10" max="10" width="1.42578125" style="11" customWidth="1"/>
    <col min="11" max="11" width="15.5703125" style="11" bestFit="1" customWidth="1"/>
    <col min="12" max="12" width="0.85546875" style="11" customWidth="1"/>
    <col min="13" max="13" width="20.85546875" style="11" customWidth="1"/>
    <col min="14" max="14" width="0.85546875" style="11" customWidth="1"/>
    <col min="15" max="15" width="22.28515625" style="11" bestFit="1" customWidth="1"/>
    <col min="16" max="16" width="0.85546875" style="11" customWidth="1"/>
    <col min="17" max="17" width="22.28515625" style="11" customWidth="1"/>
    <col min="18" max="18" width="0.85546875" style="18" customWidth="1"/>
    <col min="19" max="19" width="17.85546875" style="18" bestFit="1" customWidth="1"/>
    <col min="20" max="22" width="9.140625" style="18"/>
    <col min="23" max="23" width="17.5703125" style="18" bestFit="1" customWidth="1"/>
    <col min="24" max="16384" width="9.140625" style="18"/>
  </cols>
  <sheetData>
    <row r="1" spans="1:24" ht="19.5" customHeight="1" x14ac:dyDescent="0.45">
      <c r="A1" s="204" t="s">
        <v>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</row>
    <row r="2" spans="1:24" ht="19.5" customHeight="1" x14ac:dyDescent="0.45">
      <c r="A2" s="204" t="s">
        <v>43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</row>
    <row r="3" spans="1:24" ht="19.5" customHeight="1" x14ac:dyDescent="0.45">
      <c r="A3" s="204" t="str">
        <f>سهام!A3</f>
        <v>برای ماه منتهی به 1405/03/31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</row>
    <row r="4" spans="1:24" ht="12.75" customHeight="1" x14ac:dyDescent="0.45"/>
    <row r="5" spans="1:24" ht="19.5" customHeight="1" x14ac:dyDescent="0.45">
      <c r="A5" s="224" t="s">
        <v>78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</row>
    <row r="6" spans="1:24" ht="19.5" customHeight="1" x14ac:dyDescent="0.45">
      <c r="A6" s="225" t="s">
        <v>44</v>
      </c>
      <c r="C6" s="201" t="s">
        <v>53</v>
      </c>
      <c r="D6" s="201"/>
      <c r="E6" s="201"/>
      <c r="F6" s="201"/>
      <c r="G6" s="201"/>
      <c r="H6" s="201"/>
      <c r="I6" s="201"/>
      <c r="K6" s="201" t="s">
        <v>200</v>
      </c>
      <c r="L6" s="201"/>
      <c r="M6" s="201"/>
      <c r="N6" s="201"/>
      <c r="O6" s="201"/>
      <c r="P6" s="201"/>
      <c r="Q6" s="201"/>
    </row>
    <row r="7" spans="1:24" ht="33.75" customHeight="1" x14ac:dyDescent="0.45">
      <c r="A7" s="225"/>
      <c r="C7" s="8" t="s">
        <v>6</v>
      </c>
      <c r="D7" s="69"/>
      <c r="E7" s="8" t="s">
        <v>8</v>
      </c>
      <c r="F7" s="69"/>
      <c r="G7" s="8" t="s">
        <v>76</v>
      </c>
      <c r="H7" s="69"/>
      <c r="I7" s="8" t="s">
        <v>79</v>
      </c>
      <c r="K7" s="8" t="s">
        <v>6</v>
      </c>
      <c r="L7" s="69"/>
      <c r="M7" s="8" t="s">
        <v>8</v>
      </c>
      <c r="N7" s="69"/>
      <c r="O7" s="8" t="s">
        <v>76</v>
      </c>
      <c r="P7" s="69"/>
      <c r="Q7" s="8" t="s">
        <v>79</v>
      </c>
    </row>
    <row r="8" spans="1:24" ht="21" x14ac:dyDescent="0.45">
      <c r="A8" s="113"/>
      <c r="C8" s="115"/>
      <c r="D8" s="14"/>
      <c r="E8" s="55" t="s">
        <v>121</v>
      </c>
      <c r="F8" s="14"/>
      <c r="G8" s="55" t="s">
        <v>121</v>
      </c>
      <c r="H8" s="14"/>
      <c r="I8" s="55" t="s">
        <v>121</v>
      </c>
      <c r="K8" s="115"/>
      <c r="L8" s="14"/>
      <c r="M8" s="55" t="s">
        <v>121</v>
      </c>
      <c r="N8" s="14"/>
      <c r="O8" s="55" t="s">
        <v>121</v>
      </c>
      <c r="P8" s="14"/>
      <c r="Q8" s="55" t="s">
        <v>121</v>
      </c>
      <c r="V8" s="11"/>
    </row>
    <row r="9" spans="1:24" ht="19.5" customHeight="1" x14ac:dyDescent="0.45">
      <c r="A9" s="17" t="s">
        <v>175</v>
      </c>
      <c r="C9" s="11">
        <v>4197560</v>
      </c>
      <c r="E9" s="11">
        <v>11157902028941</v>
      </c>
      <c r="G9" s="11">
        <v>-9797690688083</v>
      </c>
      <c r="I9" s="11">
        <v>1360211340858</v>
      </c>
      <c r="K9" s="11">
        <v>4197560</v>
      </c>
      <c r="M9" s="11">
        <v>11157902028941</v>
      </c>
      <c r="O9" s="11">
        <v>-9080185038611</v>
      </c>
      <c r="Q9" s="11">
        <v>2077716990330</v>
      </c>
    </row>
    <row r="10" spans="1:24" ht="19.5" customHeight="1" x14ac:dyDescent="0.45">
      <c r="A10" s="17" t="s">
        <v>186</v>
      </c>
      <c r="C10" s="11">
        <v>6385595</v>
      </c>
      <c r="E10" s="11">
        <v>6082609808179</v>
      </c>
      <c r="G10" s="11">
        <v>-5121519548677</v>
      </c>
      <c r="I10" s="11">
        <v>961090259502</v>
      </c>
      <c r="K10" s="11">
        <v>6385595</v>
      </c>
      <c r="M10" s="11">
        <v>6082609808179</v>
      </c>
      <c r="O10" s="11">
        <v>-5659999840150</v>
      </c>
      <c r="Q10" s="11">
        <v>422609968029</v>
      </c>
      <c r="U10" s="11"/>
    </row>
    <row r="11" spans="1:24" ht="19.5" customHeight="1" x14ac:dyDescent="0.45">
      <c r="A11" s="17" t="s">
        <v>104</v>
      </c>
      <c r="C11" s="11">
        <v>2650000</v>
      </c>
      <c r="E11" s="11">
        <v>2351920447500</v>
      </c>
      <c r="G11" s="11">
        <v>-2291003589062</v>
      </c>
      <c r="I11" s="11">
        <v>60916858438</v>
      </c>
      <c r="K11" s="11">
        <v>2650000</v>
      </c>
      <c r="M11" s="11">
        <v>2351920447500</v>
      </c>
      <c r="O11" s="11">
        <v>-1970837823910</v>
      </c>
      <c r="Q11" s="11">
        <v>381082623590</v>
      </c>
    </row>
    <row r="12" spans="1:24" ht="19.5" customHeight="1" x14ac:dyDescent="0.45">
      <c r="A12" s="17" t="s">
        <v>156</v>
      </c>
      <c r="C12" s="11">
        <v>3253232</v>
      </c>
      <c r="E12" s="11">
        <v>2870336310170</v>
      </c>
      <c r="G12" s="11">
        <v>-2630758757881</v>
      </c>
      <c r="I12" s="11">
        <v>239577552289</v>
      </c>
      <c r="K12" s="11">
        <v>3253232</v>
      </c>
      <c r="M12" s="11">
        <v>2870336310170</v>
      </c>
      <c r="O12" s="11">
        <v>-2564887367848</v>
      </c>
      <c r="Q12" s="11">
        <v>305448942322</v>
      </c>
    </row>
    <row r="13" spans="1:24" ht="19.5" customHeight="1" x14ac:dyDescent="0.45">
      <c r="A13" s="17" t="s">
        <v>110</v>
      </c>
      <c r="C13" s="11">
        <v>2700000</v>
      </c>
      <c r="E13" s="11">
        <v>2698531875000</v>
      </c>
      <c r="G13" s="11">
        <v>-2494428416634</v>
      </c>
      <c r="I13" s="11">
        <v>204103458366</v>
      </c>
      <c r="K13" s="11">
        <v>2700000</v>
      </c>
      <c r="M13" s="11">
        <v>2698531875000</v>
      </c>
      <c r="O13" s="11">
        <v>-2496141984375</v>
      </c>
      <c r="Q13" s="11">
        <v>202389890625</v>
      </c>
      <c r="X13" s="11"/>
    </row>
    <row r="14" spans="1:24" ht="19.5" customHeight="1" x14ac:dyDescent="0.45">
      <c r="A14" s="17" t="s">
        <v>115</v>
      </c>
      <c r="C14" s="11">
        <v>2000000</v>
      </c>
      <c r="E14" s="11">
        <v>1998912500000</v>
      </c>
      <c r="G14" s="11">
        <v>-1998912500000</v>
      </c>
      <c r="I14" s="11">
        <v>0</v>
      </c>
      <c r="K14" s="11">
        <v>2000000</v>
      </c>
      <c r="M14" s="11">
        <v>1998912500000</v>
      </c>
      <c r="O14" s="11">
        <v>-1799021250000</v>
      </c>
      <c r="Q14" s="11">
        <v>199891250000</v>
      </c>
      <c r="X14" s="11"/>
    </row>
    <row r="15" spans="1:24" ht="19.5" customHeight="1" x14ac:dyDescent="0.45">
      <c r="A15" s="17" t="s">
        <v>114</v>
      </c>
      <c r="C15" s="11">
        <v>175662568</v>
      </c>
      <c r="E15" s="11">
        <v>1207931545701</v>
      </c>
      <c r="G15" s="11">
        <v>-1103353154858</v>
      </c>
      <c r="I15" s="11">
        <v>104578390843</v>
      </c>
      <c r="K15" s="11">
        <v>175662568</v>
      </c>
      <c r="M15" s="11">
        <v>1207931545701</v>
      </c>
      <c r="O15" s="11">
        <v>-1012684352649</v>
      </c>
      <c r="Q15" s="11">
        <v>195247193052</v>
      </c>
    </row>
    <row r="16" spans="1:24" ht="19.5" customHeight="1" x14ac:dyDescent="0.45">
      <c r="A16" s="17" t="s">
        <v>201</v>
      </c>
      <c r="C16" s="11">
        <v>10877447426</v>
      </c>
      <c r="E16" s="11">
        <v>15229437672687</v>
      </c>
      <c r="G16" s="11">
        <v>-15034963086624</v>
      </c>
      <c r="I16" s="11">
        <v>194474586063</v>
      </c>
      <c r="K16" s="11">
        <v>10877447426</v>
      </c>
      <c r="M16" s="11">
        <v>15229437672687</v>
      </c>
      <c r="O16" s="11">
        <v>-15034963086624</v>
      </c>
      <c r="Q16" s="11">
        <v>194474586063</v>
      </c>
    </row>
    <row r="17" spans="1:19" ht="19.5" customHeight="1" x14ac:dyDescent="0.45">
      <c r="A17" s="17" t="s">
        <v>17</v>
      </c>
      <c r="B17" s="177"/>
      <c r="C17" s="11">
        <v>1335006</v>
      </c>
      <c r="D17" s="177"/>
      <c r="E17" s="11">
        <v>897631282214</v>
      </c>
      <c r="F17" s="177"/>
      <c r="G17" s="11">
        <v>-732564517410</v>
      </c>
      <c r="H17" s="177"/>
      <c r="I17" s="11">
        <v>165066764804</v>
      </c>
      <c r="J17" s="177"/>
      <c r="K17" s="11">
        <v>1335006</v>
      </c>
      <c r="M17" s="11">
        <v>897631282214</v>
      </c>
      <c r="O17" s="11">
        <v>-738611504517</v>
      </c>
      <c r="Q17" s="11">
        <v>159019777697</v>
      </c>
    </row>
    <row r="18" spans="1:19" ht="19.5" customHeight="1" x14ac:dyDescent="0.45">
      <c r="A18" s="17" t="s">
        <v>85</v>
      </c>
      <c r="C18" s="11">
        <v>1500000</v>
      </c>
      <c r="E18" s="11">
        <v>1499184375000</v>
      </c>
      <c r="G18" s="11">
        <v>-1499184375000</v>
      </c>
      <c r="I18" s="11">
        <v>0</v>
      </c>
      <c r="K18" s="11">
        <v>1500000</v>
      </c>
      <c r="M18" s="11">
        <v>1499184375000</v>
      </c>
      <c r="O18" s="11">
        <v>-1349265937500</v>
      </c>
      <c r="Q18" s="11">
        <v>149918437500</v>
      </c>
    </row>
    <row r="19" spans="1:19" s="176" customFormat="1" ht="19.5" customHeight="1" x14ac:dyDescent="0.45">
      <c r="A19" s="17" t="s">
        <v>88</v>
      </c>
      <c r="B19" s="18"/>
      <c r="C19" s="11">
        <v>1499971</v>
      </c>
      <c r="D19" s="11"/>
      <c r="E19" s="11">
        <v>1499155390768</v>
      </c>
      <c r="F19" s="11"/>
      <c r="G19" s="11">
        <v>-1499155390768</v>
      </c>
      <c r="H19" s="11"/>
      <c r="I19" s="11">
        <v>0</v>
      </c>
      <c r="J19" s="11"/>
      <c r="K19" s="11">
        <v>1499971</v>
      </c>
      <c r="L19" s="11"/>
      <c r="M19" s="11">
        <v>1499155390768</v>
      </c>
      <c r="N19" s="11"/>
      <c r="O19" s="11">
        <v>-1349239851691</v>
      </c>
      <c r="P19" s="11"/>
      <c r="Q19" s="11">
        <v>149915539077</v>
      </c>
      <c r="R19" s="177"/>
      <c r="S19" s="18"/>
    </row>
    <row r="20" spans="1:19" ht="19.5" customHeight="1" x14ac:dyDescent="0.45">
      <c r="A20" s="17" t="s">
        <v>183</v>
      </c>
      <c r="C20" s="11">
        <v>967000</v>
      </c>
      <c r="E20" s="11">
        <v>341173701517</v>
      </c>
      <c r="G20" s="11">
        <v>-239100411297</v>
      </c>
      <c r="I20" s="11">
        <v>102073290220</v>
      </c>
      <c r="K20" s="11">
        <v>967000</v>
      </c>
      <c r="M20" s="11">
        <v>341173701517</v>
      </c>
      <c r="O20" s="11">
        <v>-249912269811</v>
      </c>
      <c r="Q20" s="11">
        <v>91261431706</v>
      </c>
    </row>
    <row r="21" spans="1:19" ht="19.5" customHeight="1" x14ac:dyDescent="0.45">
      <c r="A21" s="17" t="s">
        <v>29</v>
      </c>
      <c r="C21" s="11">
        <v>500000</v>
      </c>
      <c r="E21" s="11">
        <v>499728125000</v>
      </c>
      <c r="G21" s="11">
        <v>-499728125000</v>
      </c>
      <c r="I21" s="11">
        <v>0</v>
      </c>
      <c r="K21" s="11">
        <v>500000</v>
      </c>
      <c r="M21" s="11">
        <v>499728125000</v>
      </c>
      <c r="O21" s="11">
        <v>-449755312500</v>
      </c>
      <c r="Q21" s="11">
        <v>49972812500</v>
      </c>
    </row>
    <row r="22" spans="1:19" ht="19.5" customHeight="1" x14ac:dyDescent="0.45">
      <c r="A22" s="17" t="s">
        <v>109</v>
      </c>
      <c r="C22" s="11">
        <v>500000</v>
      </c>
      <c r="E22" s="11">
        <v>499728125000</v>
      </c>
      <c r="G22" s="11">
        <v>-499728125000</v>
      </c>
      <c r="I22" s="11">
        <v>0</v>
      </c>
      <c r="K22" s="11">
        <v>500000</v>
      </c>
      <c r="M22" s="11">
        <v>499728125000</v>
      </c>
      <c r="O22" s="11">
        <v>-449755312500</v>
      </c>
      <c r="Q22" s="11">
        <v>49972812500</v>
      </c>
    </row>
    <row r="23" spans="1:19" ht="19.5" customHeight="1" x14ac:dyDescent="0.45">
      <c r="A23" s="17" t="s">
        <v>107</v>
      </c>
      <c r="C23" s="11">
        <v>6050000</v>
      </c>
      <c r="E23" s="11">
        <v>192533003245</v>
      </c>
      <c r="G23" s="11">
        <v>-140640780500</v>
      </c>
      <c r="I23" s="11">
        <v>51892222745</v>
      </c>
      <c r="K23" s="11">
        <v>6050000</v>
      </c>
      <c r="M23" s="11">
        <v>192533003245</v>
      </c>
      <c r="O23" s="11">
        <v>-150902125000</v>
      </c>
      <c r="Q23" s="11">
        <v>41630878245</v>
      </c>
    </row>
    <row r="24" spans="1:19" ht="19.5" customHeight="1" x14ac:dyDescent="0.45">
      <c r="A24" s="17" t="s">
        <v>89</v>
      </c>
      <c r="C24" s="11">
        <v>3528000</v>
      </c>
      <c r="E24" s="11">
        <v>3526081650000</v>
      </c>
      <c r="G24" s="11">
        <v>-3373155488839</v>
      </c>
      <c r="I24" s="11">
        <v>152926161161</v>
      </c>
      <c r="K24" s="11">
        <v>3528000</v>
      </c>
      <c r="M24" s="11">
        <v>3526081650000</v>
      </c>
      <c r="O24" s="11">
        <v>-3490820833500</v>
      </c>
      <c r="Q24" s="11">
        <v>35260816500</v>
      </c>
    </row>
    <row r="25" spans="1:19" ht="19.5" customHeight="1" x14ac:dyDescent="0.45">
      <c r="A25" s="17" t="s">
        <v>103</v>
      </c>
      <c r="C25" s="11">
        <v>4710000</v>
      </c>
      <c r="E25" s="11">
        <v>135256123761</v>
      </c>
      <c r="G25" s="11">
        <v>-99688128738</v>
      </c>
      <c r="I25" s="11">
        <v>35567995023</v>
      </c>
      <c r="K25" s="11">
        <v>4710000</v>
      </c>
      <c r="M25" s="11">
        <v>135256123761</v>
      </c>
      <c r="O25" s="11">
        <v>-101610088041</v>
      </c>
      <c r="Q25" s="11">
        <v>33646035720</v>
      </c>
    </row>
    <row r="26" spans="1:19" ht="19.5" customHeight="1" x14ac:dyDescent="0.45">
      <c r="A26" s="17" t="s">
        <v>26</v>
      </c>
      <c r="C26" s="11">
        <v>526865</v>
      </c>
      <c r="E26" s="11">
        <v>526578517156</v>
      </c>
      <c r="G26" s="11">
        <v>-511307740158</v>
      </c>
      <c r="I26" s="11">
        <v>15270776998</v>
      </c>
      <c r="K26" s="11">
        <v>526865</v>
      </c>
      <c r="M26" s="11">
        <v>526578517156</v>
      </c>
      <c r="O26" s="11">
        <v>-493450409484</v>
      </c>
      <c r="Q26" s="11">
        <v>33128107672</v>
      </c>
    </row>
    <row r="27" spans="1:19" ht="19.5" customHeight="1" x14ac:dyDescent="0.45">
      <c r="A27" s="17" t="s">
        <v>108</v>
      </c>
      <c r="C27" s="11">
        <v>3541990</v>
      </c>
      <c r="E27" s="11">
        <v>80133433459</v>
      </c>
      <c r="G27" s="11">
        <v>-63609181614</v>
      </c>
      <c r="I27" s="11">
        <v>16524251845</v>
      </c>
      <c r="K27" s="11">
        <v>3541990</v>
      </c>
      <c r="M27" s="11">
        <v>80133433459</v>
      </c>
      <c r="O27" s="11">
        <v>-65552795496</v>
      </c>
      <c r="Q27" s="11">
        <v>14580637963</v>
      </c>
    </row>
    <row r="28" spans="1:19" ht="19.5" customHeight="1" x14ac:dyDescent="0.45">
      <c r="A28" s="17" t="s">
        <v>206</v>
      </c>
      <c r="C28" s="11">
        <v>209115</v>
      </c>
      <c r="E28" s="11">
        <v>180575027760</v>
      </c>
      <c r="G28" s="11">
        <v>-179996189780</v>
      </c>
      <c r="I28" s="11">
        <v>578837980</v>
      </c>
      <c r="K28" s="11">
        <v>209115</v>
      </c>
      <c r="M28" s="11">
        <v>180575027760</v>
      </c>
      <c r="O28" s="11">
        <v>-179996189780</v>
      </c>
      <c r="Q28" s="11">
        <v>578837980</v>
      </c>
    </row>
    <row r="29" spans="1:19" ht="19.5" customHeight="1" x14ac:dyDescent="0.45">
      <c r="A29" s="1" t="s">
        <v>205</v>
      </c>
      <c r="C29" s="11">
        <v>120367</v>
      </c>
      <c r="E29" s="11">
        <v>100816308318</v>
      </c>
      <c r="G29" s="11">
        <v>-100465866464</v>
      </c>
      <c r="I29" s="11">
        <v>350441854</v>
      </c>
      <c r="K29" s="11">
        <v>120367</v>
      </c>
      <c r="M29" s="11">
        <v>100816308318</v>
      </c>
      <c r="O29" s="11">
        <v>-100465866464</v>
      </c>
      <c r="Q29" s="11">
        <v>350441854</v>
      </c>
    </row>
    <row r="30" spans="1:19" ht="19.5" customHeight="1" x14ac:dyDescent="0.45">
      <c r="A30" s="17" t="s">
        <v>204</v>
      </c>
      <c r="C30" s="11">
        <v>41185</v>
      </c>
      <c r="E30" s="11">
        <v>37256274379</v>
      </c>
      <c r="G30" s="11">
        <v>-37215089996</v>
      </c>
      <c r="I30" s="11">
        <v>41184383</v>
      </c>
      <c r="K30" s="11">
        <v>41185</v>
      </c>
      <c r="M30" s="11">
        <v>37256274379</v>
      </c>
      <c r="O30" s="11">
        <v>-37215089996</v>
      </c>
      <c r="Q30" s="11">
        <v>41184383</v>
      </c>
    </row>
    <row r="31" spans="1:19" ht="19.5" customHeight="1" x14ac:dyDescent="0.45">
      <c r="A31" s="17" t="s">
        <v>208</v>
      </c>
      <c r="C31" s="11">
        <v>2410</v>
      </c>
      <c r="E31" s="11">
        <v>1999212336</v>
      </c>
      <c r="G31" s="11">
        <v>-1971849106</v>
      </c>
      <c r="I31" s="11">
        <v>27363230</v>
      </c>
      <c r="K31" s="11">
        <v>2410</v>
      </c>
      <c r="M31" s="11">
        <v>1999212336</v>
      </c>
      <c r="O31" s="11">
        <v>-1971849106</v>
      </c>
      <c r="Q31" s="11">
        <v>27363230</v>
      </c>
    </row>
    <row r="32" spans="1:19" ht="19.5" customHeight="1" x14ac:dyDescent="0.45">
      <c r="A32" s="17" t="s">
        <v>209</v>
      </c>
      <c r="C32" s="11">
        <v>70000</v>
      </c>
      <c r="E32" s="11">
        <v>68893618714</v>
      </c>
      <c r="G32" s="11">
        <v>-68869127235</v>
      </c>
      <c r="I32" s="11">
        <v>24491479</v>
      </c>
      <c r="K32" s="11">
        <v>70000</v>
      </c>
      <c r="M32" s="11">
        <v>68893618714</v>
      </c>
      <c r="O32" s="11">
        <v>-68869127235</v>
      </c>
      <c r="Q32" s="11">
        <v>24491479</v>
      </c>
    </row>
    <row r="33" spans="1:17" ht="19.5" customHeight="1" x14ac:dyDescent="0.45">
      <c r="A33" s="17" t="s">
        <v>207</v>
      </c>
      <c r="C33" s="11">
        <v>2445</v>
      </c>
      <c r="E33" s="11">
        <v>2105026669</v>
      </c>
      <c r="G33" s="11">
        <v>-2086498862</v>
      </c>
      <c r="I33" s="11">
        <v>18527807</v>
      </c>
      <c r="K33" s="11">
        <v>2445</v>
      </c>
      <c r="M33" s="11">
        <v>2105026669</v>
      </c>
      <c r="O33" s="11">
        <v>-2086498862</v>
      </c>
      <c r="Q33" s="11">
        <v>18527807</v>
      </c>
    </row>
    <row r="34" spans="1:17" ht="19.5" customHeight="1" x14ac:dyDescent="0.45">
      <c r="A34" s="17" t="s">
        <v>174</v>
      </c>
      <c r="C34" s="11">
        <v>5000000</v>
      </c>
      <c r="E34" s="11">
        <v>4497553125000</v>
      </c>
      <c r="G34" s="11">
        <v>-4748036850375</v>
      </c>
      <c r="I34" s="11">
        <v>-250483725375</v>
      </c>
      <c r="K34" s="11">
        <v>5000000</v>
      </c>
      <c r="M34" s="11">
        <v>4497553125000</v>
      </c>
      <c r="O34" s="11">
        <v>-4497553125000</v>
      </c>
      <c r="Q34" s="11">
        <v>0</v>
      </c>
    </row>
    <row r="35" spans="1:17" ht="19.5" customHeight="1" x14ac:dyDescent="0.45">
      <c r="A35" s="60" t="s">
        <v>171</v>
      </c>
      <c r="C35" s="11">
        <v>990000</v>
      </c>
      <c r="E35" s="11">
        <v>10282333337</v>
      </c>
      <c r="G35" s="11">
        <v>-9686736368</v>
      </c>
      <c r="I35" s="11">
        <v>595596969</v>
      </c>
      <c r="K35" s="11">
        <v>0</v>
      </c>
      <c r="M35" s="11">
        <v>0</v>
      </c>
      <c r="O35" s="11">
        <v>0</v>
      </c>
      <c r="Q35" s="11">
        <v>0</v>
      </c>
    </row>
    <row r="36" spans="1:17" ht="19.5" customHeight="1" x14ac:dyDescent="0.45">
      <c r="A36" s="17" t="s">
        <v>164</v>
      </c>
      <c r="C36" s="11">
        <v>89879</v>
      </c>
      <c r="E36" s="11">
        <v>178292971581</v>
      </c>
      <c r="G36" s="11">
        <v>-199998660921</v>
      </c>
      <c r="I36" s="11">
        <v>-21705689340</v>
      </c>
      <c r="K36" s="11">
        <v>0</v>
      </c>
      <c r="M36" s="11">
        <v>0</v>
      </c>
      <c r="O36" s="11">
        <v>0</v>
      </c>
      <c r="Q36" s="11">
        <v>0</v>
      </c>
    </row>
    <row r="37" spans="1:17" ht="19.5" customHeight="1" x14ac:dyDescent="0.45">
      <c r="A37" s="17" t="s">
        <v>231</v>
      </c>
      <c r="C37" s="11">
        <v>10877447426</v>
      </c>
      <c r="E37" s="11">
        <v>10869207759</v>
      </c>
      <c r="G37" s="11">
        <v>-10869207759</v>
      </c>
      <c r="I37" s="11">
        <v>0</v>
      </c>
      <c r="K37" s="11">
        <v>10877447426</v>
      </c>
      <c r="M37" s="11">
        <v>10869207759</v>
      </c>
      <c r="O37" s="11">
        <v>-10869207759</v>
      </c>
      <c r="Q37" s="11">
        <v>0</v>
      </c>
    </row>
    <row r="38" spans="1:17" ht="19.5" customHeight="1" x14ac:dyDescent="0.45">
      <c r="A38" s="17" t="s">
        <v>210</v>
      </c>
      <c r="C38" s="11">
        <v>2000000</v>
      </c>
      <c r="E38" s="11">
        <v>1998912500000</v>
      </c>
      <c r="G38" s="11">
        <v>-2000000000000</v>
      </c>
      <c r="I38" s="11">
        <v>-1087500000</v>
      </c>
      <c r="K38" s="11">
        <v>2000000</v>
      </c>
      <c r="M38" s="11">
        <v>1998912500000</v>
      </c>
      <c r="O38" s="11">
        <v>-2000000000000</v>
      </c>
      <c r="Q38" s="11">
        <v>-1087500000</v>
      </c>
    </row>
    <row r="39" spans="1:17" ht="19.5" customHeight="1" x14ac:dyDescent="0.45">
      <c r="A39" s="17" t="s">
        <v>211</v>
      </c>
      <c r="C39" s="11">
        <v>3999997</v>
      </c>
      <c r="E39" s="11">
        <v>3997822001631</v>
      </c>
      <c r="G39" s="11">
        <v>-3999997000000</v>
      </c>
      <c r="I39" s="11">
        <v>-2174998369</v>
      </c>
      <c r="K39" s="11">
        <v>3999997</v>
      </c>
      <c r="M39" s="11">
        <v>3997822001631</v>
      </c>
      <c r="O39" s="11">
        <v>-3999997000000</v>
      </c>
      <c r="Q39" s="11">
        <v>-2174998369</v>
      </c>
    </row>
    <row r="40" spans="1:17" ht="19.5" customHeight="1" x14ac:dyDescent="0.45">
      <c r="A40" s="17" t="s">
        <v>184</v>
      </c>
      <c r="C40" s="11">
        <v>1926340</v>
      </c>
      <c r="E40" s="11">
        <v>4996363848690</v>
      </c>
      <c r="G40" s="11">
        <v>-5285469173518</v>
      </c>
      <c r="I40" s="11">
        <v>-289105324828</v>
      </c>
      <c r="K40" s="11">
        <v>1926340</v>
      </c>
      <c r="M40" s="11">
        <v>4996363848690</v>
      </c>
      <c r="O40" s="11">
        <v>-4999988840600</v>
      </c>
      <c r="Q40" s="11">
        <v>-3624991910</v>
      </c>
    </row>
    <row r="41" spans="1:17" ht="19.5" customHeight="1" x14ac:dyDescent="0.45">
      <c r="A41" s="17" t="s">
        <v>157</v>
      </c>
      <c r="C41" s="11">
        <v>4744704</v>
      </c>
      <c r="E41" s="11">
        <v>4031730171313</v>
      </c>
      <c r="G41" s="11">
        <v>-3750071712341</v>
      </c>
      <c r="I41" s="11">
        <v>281658458972</v>
      </c>
      <c r="K41" s="11">
        <v>4744704</v>
      </c>
      <c r="M41" s="11">
        <v>4031730171313</v>
      </c>
      <c r="O41" s="11">
        <v>-4039530965403</v>
      </c>
      <c r="Q41" s="11">
        <v>-7800794090</v>
      </c>
    </row>
    <row r="42" spans="1:17" ht="19.5" customHeight="1" x14ac:dyDescent="0.45">
      <c r="A42" s="17" t="s">
        <v>202</v>
      </c>
      <c r="C42" s="11">
        <v>61680000</v>
      </c>
      <c r="E42" s="11">
        <v>478678495680</v>
      </c>
      <c r="G42" s="11">
        <v>-513875107955</v>
      </c>
      <c r="I42" s="11">
        <v>-35196612275</v>
      </c>
      <c r="K42" s="11">
        <v>61680000</v>
      </c>
      <c r="M42" s="11">
        <v>478678495680</v>
      </c>
      <c r="O42" s="11">
        <v>-513875107955</v>
      </c>
      <c r="Q42" s="11">
        <v>-35196612275</v>
      </c>
    </row>
    <row r="43" spans="1:17" ht="19.5" customHeight="1" x14ac:dyDescent="0.45">
      <c r="A43" s="17" t="s">
        <v>176</v>
      </c>
      <c r="C43" s="11">
        <v>2503046</v>
      </c>
      <c r="E43" s="11">
        <v>1869869419773</v>
      </c>
      <c r="G43" s="11">
        <v>-1875021675315</v>
      </c>
      <c r="I43" s="11">
        <v>-5152255542</v>
      </c>
      <c r="K43" s="11">
        <v>2503046</v>
      </c>
      <c r="M43" s="11">
        <v>1869869419773</v>
      </c>
      <c r="O43" s="11">
        <v>-1942457095332</v>
      </c>
      <c r="Q43" s="11">
        <v>-72587675559</v>
      </c>
    </row>
    <row r="44" spans="1:17" ht="19.5" customHeight="1" x14ac:dyDescent="0.45">
      <c r="A44" s="17" t="s">
        <v>162</v>
      </c>
      <c r="C44" s="11">
        <v>5267000</v>
      </c>
      <c r="E44" s="11">
        <v>482351712524</v>
      </c>
      <c r="G44" s="11">
        <v>-587775731708</v>
      </c>
      <c r="I44" s="11">
        <v>-105424019184</v>
      </c>
      <c r="K44" s="11">
        <v>5267000</v>
      </c>
      <c r="M44" s="11">
        <v>482351712524</v>
      </c>
      <c r="O44" s="11">
        <v>-573408815720</v>
      </c>
      <c r="Q44" s="11">
        <v>-91057103196</v>
      </c>
    </row>
    <row r="45" spans="1:17" ht="19.5" customHeight="1" x14ac:dyDescent="0.45">
      <c r="A45" s="17" t="s">
        <v>185</v>
      </c>
      <c r="C45" s="11">
        <v>4000000</v>
      </c>
      <c r="E45" s="11">
        <v>3907961889650</v>
      </c>
      <c r="G45" s="11">
        <v>-3997825000000</v>
      </c>
      <c r="I45" s="11">
        <v>-89863110350</v>
      </c>
      <c r="K45" s="11">
        <v>4000000</v>
      </c>
      <c r="M45" s="11">
        <v>3907961889650</v>
      </c>
      <c r="O45" s="11">
        <v>-4000000000000</v>
      </c>
      <c r="Q45" s="11">
        <v>-92038110350</v>
      </c>
    </row>
    <row r="46" spans="1:17" ht="19.5" customHeight="1" x14ac:dyDescent="0.45">
      <c r="A46" s="1" t="s">
        <v>172</v>
      </c>
      <c r="C46" s="11">
        <v>4433240</v>
      </c>
      <c r="E46" s="11">
        <v>563669802337</v>
      </c>
      <c r="G46" s="11">
        <v>-684556449315</v>
      </c>
      <c r="I46" s="11">
        <v>-120886646978</v>
      </c>
      <c r="K46" s="11">
        <v>4433240</v>
      </c>
      <c r="M46" s="11">
        <v>563669802337</v>
      </c>
      <c r="O46" s="11">
        <v>-657490717200</v>
      </c>
      <c r="Q46" s="11">
        <v>-93820914863</v>
      </c>
    </row>
    <row r="47" spans="1:17" ht="19.5" customHeight="1" x14ac:dyDescent="0.45">
      <c r="A47" s="17" t="s">
        <v>203</v>
      </c>
      <c r="C47" s="11">
        <v>31096000</v>
      </c>
      <c r="E47" s="11">
        <v>872221045238</v>
      </c>
      <c r="G47" s="11">
        <v>-1001230176771</v>
      </c>
      <c r="I47" s="11">
        <v>-129009131533</v>
      </c>
      <c r="K47" s="11">
        <v>31096000</v>
      </c>
      <c r="M47" s="11">
        <v>872221045238</v>
      </c>
      <c r="O47" s="11">
        <v>-1001230176771</v>
      </c>
      <c r="Q47" s="11">
        <v>-129009131533</v>
      </c>
    </row>
    <row r="48" spans="1:17" ht="19.5" customHeight="1" x14ac:dyDescent="0.45">
      <c r="A48" s="1" t="s">
        <v>192</v>
      </c>
      <c r="C48" s="11">
        <v>58384127</v>
      </c>
      <c r="E48" s="11">
        <v>828817820734</v>
      </c>
      <c r="G48" s="11">
        <v>-1019271560446</v>
      </c>
      <c r="I48" s="11">
        <v>-190453739712</v>
      </c>
      <c r="K48" s="11">
        <v>58384127</v>
      </c>
      <c r="M48" s="11">
        <v>828817820734</v>
      </c>
      <c r="O48" s="11">
        <v>-962839992768</v>
      </c>
      <c r="Q48" s="11">
        <v>-134022172034</v>
      </c>
    </row>
    <row r="49" spans="1:17" ht="19.5" customHeight="1" x14ac:dyDescent="0.45">
      <c r="A49" s="17" t="s">
        <v>165</v>
      </c>
      <c r="C49" s="11">
        <v>44301000</v>
      </c>
      <c r="E49" s="11">
        <v>964558638001</v>
      </c>
      <c r="G49" s="11">
        <v>-1189426154782</v>
      </c>
      <c r="I49" s="11">
        <v>-224867516781</v>
      </c>
      <c r="K49" s="11">
        <v>44301000</v>
      </c>
      <c r="M49" s="11">
        <v>964558638001</v>
      </c>
      <c r="O49" s="11">
        <v>-1115442599892</v>
      </c>
      <c r="Q49" s="11">
        <v>-150883961891</v>
      </c>
    </row>
    <row r="50" spans="1:17" ht="19.5" customHeight="1" x14ac:dyDescent="0.45">
      <c r="A50" s="17" t="s">
        <v>148</v>
      </c>
      <c r="C50" s="11">
        <v>3200000</v>
      </c>
      <c r="E50" s="11">
        <v>2572440474500</v>
      </c>
      <c r="G50" s="11">
        <v>-2572427681460</v>
      </c>
      <c r="I50" s="11">
        <v>12793040</v>
      </c>
      <c r="K50" s="11">
        <v>3200000</v>
      </c>
      <c r="M50" s="11">
        <v>2572440474500</v>
      </c>
      <c r="O50" s="11">
        <v>-2728115780000</v>
      </c>
      <c r="Q50" s="11">
        <v>-155675305500</v>
      </c>
    </row>
    <row r="51" spans="1:17" ht="19.5" customHeight="1" x14ac:dyDescent="0.45">
      <c r="A51" s="17" t="s">
        <v>173</v>
      </c>
      <c r="C51" s="11">
        <v>5000000</v>
      </c>
      <c r="E51" s="11">
        <v>4649270583750</v>
      </c>
      <c r="G51" s="11">
        <v>-4997281250000</v>
      </c>
      <c r="I51" s="11">
        <v>-348010666250</v>
      </c>
      <c r="K51" s="11">
        <v>5000000</v>
      </c>
      <c r="M51" s="11">
        <v>4649270583750</v>
      </c>
      <c r="O51" s="11">
        <v>-4997281250000</v>
      </c>
      <c r="Q51" s="11">
        <v>-348010666250</v>
      </c>
    </row>
    <row r="52" spans="1:17" ht="19.5" customHeight="1" x14ac:dyDescent="0.45">
      <c r="A52" s="17" t="s">
        <v>18</v>
      </c>
      <c r="C52" s="11">
        <v>37974741</v>
      </c>
      <c r="E52" s="11">
        <v>2401788914913</v>
      </c>
      <c r="G52" s="11">
        <v>-2928094096022</v>
      </c>
      <c r="I52" s="11">
        <v>-526305181109</v>
      </c>
      <c r="K52" s="11">
        <v>37974741</v>
      </c>
      <c r="M52" s="11">
        <v>2401788914913</v>
      </c>
      <c r="O52" s="11">
        <v>-2885962947553</v>
      </c>
      <c r="Q52" s="11">
        <v>-484174032640</v>
      </c>
    </row>
    <row r="53" spans="1:17" ht="19.5" customHeight="1" x14ac:dyDescent="0.45">
      <c r="A53" s="95" t="s">
        <v>144</v>
      </c>
      <c r="E53" s="36">
        <f>SUM(E9:E52)</f>
        <v>92999866339885</v>
      </c>
      <c r="G53" s="36">
        <f>SUM(G9:G52)</f>
        <v>-91392010852642</v>
      </c>
      <c r="I53" s="36">
        <f>SUM(I9:I52)</f>
        <v>1607855487243</v>
      </c>
      <c r="M53" s="36">
        <f>SUM(M9:M52)</f>
        <v>92811291034967</v>
      </c>
      <c r="O53" s="36">
        <f>SUM(O9:O52)</f>
        <v>-89824245427603</v>
      </c>
      <c r="Q53" s="36">
        <f>SUM(Q9:Q52)</f>
        <v>2987045607364</v>
      </c>
    </row>
    <row r="55" spans="1:17" ht="19.5" customHeight="1" x14ac:dyDescent="0.45">
      <c r="I55" s="18"/>
    </row>
    <row r="57" spans="1:17" ht="19.5" customHeight="1" x14ac:dyDescent="0.45">
      <c r="E57" s="18"/>
    </row>
  </sheetData>
  <sortState ref="A9:Q52">
    <sortCondition descending="1" ref="Q9:Q52"/>
  </sortState>
  <mergeCells count="7">
    <mergeCell ref="A1:Q1"/>
    <mergeCell ref="A2:Q2"/>
    <mergeCell ref="A3:Q3"/>
    <mergeCell ref="A5:Q5"/>
    <mergeCell ref="A6:A7"/>
    <mergeCell ref="C6:I6"/>
    <mergeCell ref="K6:Q6"/>
  </mergeCells>
  <phoneticPr fontId="11" type="noConversion"/>
  <pageMargins left="0.39" right="0.39" top="0.39" bottom="0.39" header="0" footer="0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صورت وضعیت</vt:lpstr>
      <vt:lpstr>سهام</vt:lpstr>
      <vt:lpstr>واحدهای صندوق</vt:lpstr>
      <vt:lpstr>اوراق</vt:lpstr>
      <vt:lpstr>سپرده </vt:lpstr>
      <vt:lpstr>کالایی</vt:lpstr>
      <vt:lpstr>تعدیل قیمت</vt:lpstr>
      <vt:lpstr>درآمد</vt:lpstr>
      <vt:lpstr>درآمد سرمایه گذاری در سهام</vt:lpstr>
      <vt:lpstr>درآمد سرمایه گذاری در صندوق</vt:lpstr>
      <vt:lpstr>درآمد سرمایه گذاری در اوراق</vt:lpstr>
      <vt:lpstr>درآمد سپرده بانکی</vt:lpstr>
      <vt:lpstr>درآمد سرمایه گذاری در کالایی</vt:lpstr>
      <vt:lpstr>سایر درآمدها</vt:lpstr>
      <vt:lpstr>مبالغ تخصیصی اوراق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اوراق'!Print_Area</vt:lpstr>
      <vt:lpstr>'درآمد سرمایه گذاری در سهام'!Print_Area</vt:lpstr>
      <vt:lpstr>'درآمد سرمایه گذاری در صندوق'!Print_Area</vt:lpstr>
      <vt:lpstr>'درآمد سرمایه گذاری در کالایی'!Print_Area</vt:lpstr>
      <vt:lpstr>'درآمد ناشی از تغییر قیمت اوراق'!Print_Area</vt:lpstr>
      <vt:lpstr>'درآمد ناشی از فروش'!Print_Area</vt:lpstr>
      <vt:lpstr>'سایر درآمدها'!Print_Area</vt:lpstr>
      <vt:lpstr>'سپرده '!Print_Area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کالایی!Print_Area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Majid 2116. Aghataghi</dc:creator>
  <cp:lastModifiedBy>آقای آقاتقی</cp:lastModifiedBy>
  <cp:lastPrinted>2026-06-30T05:43:10Z</cp:lastPrinted>
  <dcterms:created xsi:type="dcterms:W3CDTF">2024-08-28T07:34:27Z</dcterms:created>
  <dcterms:modified xsi:type="dcterms:W3CDTF">2026-06-30T13:41:17Z</dcterms:modified>
</cp:coreProperties>
</file>