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\\Tibfs01\006-MD\001-Fund\001-Sabad\صندوق و سبد\افشای پرتفوی برای سازمان\تداوم اطمینان\1405\14050431\"/>
    </mc:Choice>
  </mc:AlternateContent>
  <xr:revisionPtr revIDLastSave="0" documentId="13_ncr:1_{E21CB43D-42D6-4BFD-8063-A665EAC99A58}" xr6:coauthVersionLast="47" xr6:coauthVersionMax="47" xr10:uidLastSave="{00000000-0000-0000-0000-000000000000}"/>
  <bookViews>
    <workbookView xWindow="-120" yWindow="-120" windowWidth="29040" windowHeight="15720" firstSheet="10" activeTab="14" xr2:uid="{00000000-000D-0000-FFFF-FFFF00000000}"/>
  </bookViews>
  <sheets>
    <sheet name="صورت وضعیت" sheetId="1" r:id="rId1"/>
    <sheet name="سهام" sheetId="2" r:id="rId2"/>
    <sheet name="واحدهای صندوق" sheetId="4" r:id="rId3"/>
    <sheet name="اوراق" sheetId="5" r:id="rId4"/>
    <sheet name="سپرده " sheetId="23" r:id="rId5"/>
    <sheet name="گواهی سپرده بانکی" sheetId="25" r:id="rId6"/>
    <sheet name="تعدیل قیمت" sheetId="6" r:id="rId7"/>
    <sheet name="درآمد" sheetId="8" r:id="rId8"/>
    <sheet name="درآمد سرمایه گذاری در سهام" sheetId="9" r:id="rId9"/>
    <sheet name="درآمد سرمایه گذاری در صندوق" sheetId="10" r:id="rId10"/>
    <sheet name="درآمد سرمایه گذاری در اوراق" sheetId="11" r:id="rId11"/>
    <sheet name="درآمد سپرده و گواهی سپرده بانکی" sheetId="13" r:id="rId12"/>
    <sheet name="درآمد گواهی سپرده کالایی" sheetId="27" r:id="rId13"/>
    <sheet name="سایر درآمدها" sheetId="14" r:id="rId14"/>
    <sheet name="مبالغ تخصیصی اوراق" sheetId="22" r:id="rId15"/>
    <sheet name="سود اوراق بهادار" sheetId="17" r:id="rId16"/>
    <sheet name="سود سپرده بانکی" sheetId="18" r:id="rId17"/>
    <sheet name="درآمد ناشی از فروش" sheetId="19" r:id="rId18"/>
    <sheet name="درآمد ناشی از تغییر قیمت اوراق" sheetId="21" r:id="rId19"/>
  </sheets>
  <externalReferences>
    <externalReference r:id="rId20"/>
  </externalReferences>
  <definedNames>
    <definedName name="_xlnm._FilterDatabase" localSheetId="3" hidden="1">اوراق!$A$10:$AK$43</definedName>
    <definedName name="_xlnm._FilterDatabase" localSheetId="18" hidden="1">'درآمد ناشی از تغییر قیمت اوراق'!$7:$54</definedName>
    <definedName name="_xlnm._FilterDatabase" localSheetId="17" hidden="1">'درآمد ناشی از فروش'!#REF!</definedName>
    <definedName name="_xlnm._FilterDatabase" localSheetId="1" hidden="1">سهام!#REF!</definedName>
    <definedName name="_xlnm._FilterDatabase" localSheetId="15" hidden="1">'سود اوراق بهادار'!$A$9:$S$40</definedName>
    <definedName name="_xlnm.Print_Area" localSheetId="3">اوراق!$A$1:$AK$45</definedName>
    <definedName name="_xlnm.Print_Area" localSheetId="6">'تعدیل قیمت'!$A$1:$N$30</definedName>
    <definedName name="_xlnm.Print_Area" localSheetId="7">درآمد!$A$1:$J$17</definedName>
    <definedName name="_xlnm.Print_Area" localSheetId="11">'درآمد سپرده و گواهی سپرده بانکی'!$A$1:$J$14</definedName>
    <definedName name="_xlnm.Print_Area" localSheetId="10">'درآمد سرمایه گذاری در اوراق'!$A$1:$U$48</definedName>
    <definedName name="_xlnm.Print_Area" localSheetId="8">'درآمد سرمایه گذاری در سهام'!$A$1:$V$13</definedName>
    <definedName name="_xlnm.Print_Area" localSheetId="9">'درآمد سرمایه گذاری در صندوق'!$A$1:$U$26</definedName>
    <definedName name="_xlnm.Print_Area" localSheetId="12">'درآمد گواهی سپرده کالایی'!$A$1:$U$11</definedName>
    <definedName name="_xlnm.Print_Area" localSheetId="18">'درآمد ناشی از تغییر قیمت اوراق'!$A$1:$R$54</definedName>
    <definedName name="_xlnm.Print_Area" localSheetId="17">'درآمد ناشی از فروش'!$A$1:$Q$17</definedName>
    <definedName name="_xlnm.Print_Area" localSheetId="13">'سایر درآمدها'!$A$1:$E$11</definedName>
    <definedName name="_xlnm.Print_Area" localSheetId="4">'سپرده '!$A$1:$K$11</definedName>
    <definedName name="_xlnm.Print_Area" localSheetId="1">سهام!$A$1:$Y$13</definedName>
    <definedName name="_xlnm.Print_Area" localSheetId="15">'سود اوراق بهادار'!$A$1:$S$41</definedName>
    <definedName name="_xlnm.Print_Area" localSheetId="16">'سود سپرده بانکی'!$A$1:$N$11</definedName>
    <definedName name="_xlnm.Print_Area" localSheetId="0">'صورت وضعیت'!$A$1:$C$19</definedName>
    <definedName name="_xlnm.Print_Area" localSheetId="5">'گواهی سپرده بانکی'!$A$1:$K$12</definedName>
    <definedName name="_xlnm.Print_Area" localSheetId="14">'مبالغ تخصیصی اوراق'!$A$1:$H$22</definedName>
    <definedName name="_xlnm.Print_Area" localSheetId="2">'واحدهای صندوق'!$A$1:$Y$25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Q17" i="19" l="1"/>
  <c r="U12" i="9"/>
  <c r="S12" i="9"/>
  <c r="Q12" i="9"/>
  <c r="O12" i="9"/>
  <c r="M12" i="9"/>
  <c r="K12" i="9"/>
  <c r="I12" i="9"/>
  <c r="G12" i="9"/>
  <c r="E12" i="9"/>
  <c r="C12" i="9"/>
  <c r="I24" i="10"/>
  <c r="E24" i="10"/>
  <c r="Q24" i="10"/>
  <c r="S24" i="10"/>
  <c r="C24" i="10"/>
  <c r="G24" i="10"/>
  <c r="M24" i="10"/>
  <c r="O24" i="10"/>
  <c r="AI44" i="5"/>
  <c r="G40" i="21"/>
  <c r="I54" i="21"/>
  <c r="O9" i="19"/>
  <c r="O17" i="19"/>
  <c r="M17" i="19"/>
  <c r="I41" i="17"/>
  <c r="S41" i="17"/>
  <c r="Q41" i="17"/>
  <c r="O41" i="17"/>
  <c r="M41" i="17"/>
  <c r="K41" i="17"/>
  <c r="C11" i="13"/>
  <c r="G11" i="13"/>
  <c r="E13" i="8"/>
  <c r="Q11" i="27"/>
  <c r="O11" i="27"/>
  <c r="M11" i="27"/>
  <c r="G11" i="27"/>
  <c r="E11" i="27"/>
  <c r="C11" i="27"/>
  <c r="S10" i="27"/>
  <c r="S11" i="27" s="1"/>
  <c r="I10" i="27"/>
  <c r="I11" i="27" s="1"/>
  <c r="K13" i="8" s="1"/>
  <c r="A3" i="27"/>
  <c r="Q54" i="21" l="1"/>
  <c r="U10" i="27"/>
  <c r="U11" i="27" s="1"/>
  <c r="K10" i="27"/>
  <c r="K11" i="27" s="1"/>
  <c r="S48" i="11" l="1"/>
  <c r="O43" i="11"/>
  <c r="O42" i="11"/>
  <c r="O40" i="11"/>
  <c r="M48" i="11"/>
  <c r="I48" i="11"/>
  <c r="I11" i="11"/>
  <c r="I12" i="11"/>
  <c r="I13" i="11"/>
  <c r="I14" i="11"/>
  <c r="I15" i="11"/>
  <c r="I16" i="11"/>
  <c r="I17" i="11"/>
  <c r="I18" i="11"/>
  <c r="I19" i="11"/>
  <c r="I20" i="11"/>
  <c r="I21" i="11"/>
  <c r="I22" i="11"/>
  <c r="I23" i="11"/>
  <c r="I24" i="11"/>
  <c r="I25" i="11"/>
  <c r="I26" i="11"/>
  <c r="I27" i="11"/>
  <c r="I28" i="11"/>
  <c r="I29" i="11"/>
  <c r="I30" i="11"/>
  <c r="I31" i="11"/>
  <c r="I32" i="11"/>
  <c r="I33" i="11"/>
  <c r="I34" i="11"/>
  <c r="I35" i="11"/>
  <c r="I36" i="11"/>
  <c r="I37" i="11"/>
  <c r="I38" i="11"/>
  <c r="I39" i="11"/>
  <c r="I40" i="11"/>
  <c r="I41" i="11"/>
  <c r="I42" i="11"/>
  <c r="I43" i="11"/>
  <c r="I44" i="11"/>
  <c r="I45" i="11"/>
  <c r="I46" i="11"/>
  <c r="I47" i="11"/>
  <c r="I10" i="11"/>
  <c r="E48" i="11"/>
  <c r="C48" i="11"/>
  <c r="I13" i="8" l="1"/>
  <c r="AK35" i="5"/>
  <c r="AK28" i="5"/>
  <c r="AK15" i="5"/>
  <c r="AK42" i="5"/>
  <c r="AK11" i="5"/>
  <c r="AK27" i="5"/>
  <c r="AK10" i="5"/>
  <c r="AK16" i="5"/>
  <c r="AK17" i="5"/>
  <c r="AK14" i="5"/>
  <c r="K9" i="25"/>
  <c r="K10" i="25" s="1"/>
  <c r="I10" i="25"/>
  <c r="G10" i="25"/>
  <c r="E10" i="25"/>
  <c r="C10" i="25"/>
  <c r="I6" i="25"/>
  <c r="C6" i="25"/>
  <c r="A3" i="25"/>
  <c r="E17" i="19"/>
  <c r="G17" i="19"/>
  <c r="E12" i="2"/>
  <c r="G12" i="2"/>
  <c r="K12" i="2"/>
  <c r="O12" i="2"/>
  <c r="U12" i="2"/>
  <c r="W12" i="2"/>
  <c r="G54" i="21"/>
  <c r="E54" i="21"/>
  <c r="M54" i="21"/>
  <c r="O54" i="21"/>
  <c r="C10" i="14"/>
  <c r="E10" i="14"/>
  <c r="I17" i="19"/>
  <c r="Q44" i="5"/>
  <c r="S44" i="5"/>
  <c r="W44" i="5"/>
  <c r="AA44" i="5"/>
  <c r="AG44" i="5"/>
  <c r="AK23" i="5"/>
  <c r="AK30" i="5"/>
  <c r="AK12" i="5"/>
  <c r="AK36" i="5"/>
  <c r="AK37" i="5"/>
  <c r="AK25" i="5"/>
  <c r="AK38" i="5"/>
  <c r="AK29" i="5"/>
  <c r="AK32" i="5"/>
  <c r="Y18" i="4"/>
  <c r="Y14" i="4"/>
  <c r="Y23" i="4"/>
  <c r="Y12" i="4"/>
  <c r="Y11" i="4"/>
  <c r="E24" i="4"/>
  <c r="G24" i="4"/>
  <c r="K24" i="4"/>
  <c r="O24" i="4"/>
  <c r="U24" i="4"/>
  <c r="W24" i="4"/>
  <c r="Y11" i="2"/>
  <c r="M6" i="11"/>
  <c r="M6" i="10"/>
  <c r="Q48" i="11"/>
  <c r="O48" i="11"/>
  <c r="AK40" i="5"/>
  <c r="AK24" i="5"/>
  <c r="AK26" i="5"/>
  <c r="AK22" i="5"/>
  <c r="AK41" i="5"/>
  <c r="AK33" i="5"/>
  <c r="AK43" i="5"/>
  <c r="AK39" i="5"/>
  <c r="AK20" i="5"/>
  <c r="AK18" i="5"/>
  <c r="AK21" i="5"/>
  <c r="AK31" i="5"/>
  <c r="AK34" i="5"/>
  <c r="AK19" i="5"/>
  <c r="AK13" i="5"/>
  <c r="Y10" i="2"/>
  <c r="Y12" i="2" l="1"/>
  <c r="AK44" i="5"/>
  <c r="Y16" i="4"/>
  <c r="A3" i="21"/>
  <c r="A3" i="19"/>
  <c r="A3" i="18"/>
  <c r="A3" i="17"/>
  <c r="A3" i="22"/>
  <c r="A3" i="14"/>
  <c r="A3" i="13"/>
  <c r="A3" i="11"/>
  <c r="A3" i="10"/>
  <c r="A3" i="9"/>
  <c r="A3" i="6"/>
  <c r="I6" i="23"/>
  <c r="C6" i="23"/>
  <c r="A3" i="23"/>
  <c r="AC6" i="5"/>
  <c r="O6" i="5"/>
  <c r="A3" i="5"/>
  <c r="Q7" i="4"/>
  <c r="C7" i="4"/>
  <c r="Y13" i="4"/>
  <c r="G48" i="11"/>
  <c r="C10" i="23"/>
  <c r="E10" i="23"/>
  <c r="G10" i="23"/>
  <c r="I10" i="23"/>
  <c r="E9" i="8" l="1"/>
  <c r="K10" i="8" l="1"/>
  <c r="I9" i="8"/>
  <c r="G10" i="18"/>
  <c r="C10" i="18" l="1"/>
  <c r="E10" i="18"/>
  <c r="I10" i="18"/>
  <c r="K10" i="18"/>
  <c r="M10" i="18"/>
  <c r="E14" i="8"/>
  <c r="I14" i="8" s="1"/>
  <c r="E12" i="8"/>
  <c r="I12" i="8" s="1"/>
  <c r="K9" i="8"/>
  <c r="Y22" i="4"/>
  <c r="Y19" i="4"/>
  <c r="Y17" i="4"/>
  <c r="Y21" i="4"/>
  <c r="K9" i="23"/>
  <c r="K10" i="23" s="1"/>
  <c r="Y20" i="4"/>
  <c r="Y15" i="4"/>
  <c r="Y24" i="4" l="1"/>
  <c r="E11" i="8"/>
  <c r="I11" i="8" s="1"/>
  <c r="K14" i="8"/>
  <c r="E10" i="8" l="1"/>
  <c r="K12" i="8"/>
  <c r="I10" i="8" l="1"/>
  <c r="I15" i="8" s="1"/>
  <c r="E15" i="8"/>
  <c r="U20" i="10" s="1"/>
  <c r="A3" i="8"/>
  <c r="G13" i="8" l="1"/>
  <c r="I9" i="13"/>
  <c r="I10" i="13"/>
  <c r="U33" i="11"/>
  <c r="U12" i="10"/>
  <c r="U11" i="11"/>
  <c r="U15" i="11"/>
  <c r="U47" i="11"/>
  <c r="U12" i="11"/>
  <c r="U14" i="11"/>
  <c r="U16" i="11"/>
  <c r="U13" i="11"/>
  <c r="U27" i="11"/>
  <c r="U42" i="11"/>
  <c r="U28" i="11"/>
  <c r="U23" i="11"/>
  <c r="U41" i="11"/>
  <c r="U40" i="11"/>
  <c r="U29" i="11"/>
  <c r="U20" i="11"/>
  <c r="U17" i="11"/>
  <c r="U31" i="11"/>
  <c r="U10" i="11"/>
  <c r="U30" i="11"/>
  <c r="U46" i="11"/>
  <c r="U26" i="11"/>
  <c r="U36" i="11"/>
  <c r="U38" i="11"/>
  <c r="U35" i="11"/>
  <c r="U21" i="11"/>
  <c r="U32" i="11"/>
  <c r="U22" i="11"/>
  <c r="U44" i="11"/>
  <c r="U18" i="11"/>
  <c r="U25" i="11"/>
  <c r="U19" i="11"/>
  <c r="U43" i="11"/>
  <c r="U39" i="11"/>
  <c r="U24" i="11"/>
  <c r="U34" i="11"/>
  <c r="U45" i="11"/>
  <c r="U15" i="10"/>
  <c r="U16" i="10"/>
  <c r="U22" i="10"/>
  <c r="U10" i="10"/>
  <c r="U14" i="10"/>
  <c r="U11" i="10"/>
  <c r="U10" i="9"/>
  <c r="U19" i="10"/>
  <c r="U11" i="9"/>
  <c r="U37" i="11"/>
  <c r="G9" i="8"/>
  <c r="U17" i="10"/>
  <c r="U21" i="10"/>
  <c r="U18" i="10"/>
  <c r="U23" i="10"/>
  <c r="U13" i="10"/>
  <c r="C8" i="6"/>
  <c r="U24" i="10" l="1"/>
  <c r="I11" i="13"/>
  <c r="U48" i="11"/>
  <c r="K11" i="8"/>
  <c r="K15" i="8" l="1"/>
  <c r="M13" i="8" l="1"/>
  <c r="E10" i="13"/>
  <c r="K33" i="11"/>
  <c r="K16" i="11"/>
  <c r="K22" i="11"/>
  <c r="K45" i="11"/>
  <c r="K37" i="11"/>
  <c r="K35" i="11"/>
  <c r="K38" i="11"/>
  <c r="K21" i="11"/>
  <c r="K25" i="11"/>
  <c r="K36" i="11"/>
  <c r="K11" i="11"/>
  <c r="K10" i="11"/>
  <c r="K43" i="11"/>
  <c r="K27" i="11"/>
  <c r="K24" i="11"/>
  <c r="K18" i="11"/>
  <c r="K29" i="11"/>
  <c r="K23" i="11"/>
  <c r="K42" i="11"/>
  <c r="K15" i="11"/>
  <c r="K47" i="11"/>
  <c r="K32" i="11"/>
  <c r="K46" i="11"/>
  <c r="K28" i="11"/>
  <c r="K44" i="11"/>
  <c r="K14" i="11"/>
  <c r="K40" i="11"/>
  <c r="K17" i="11"/>
  <c r="K13" i="11"/>
  <c r="K12" i="11"/>
  <c r="K19" i="11"/>
  <c r="K30" i="11"/>
  <c r="K31" i="11"/>
  <c r="K41" i="11"/>
  <c r="K39" i="11"/>
  <c r="K20" i="11"/>
  <c r="K34" i="11"/>
  <c r="K12" i="10"/>
  <c r="K22" i="10"/>
  <c r="K26" i="11"/>
  <c r="K10" i="9"/>
  <c r="K11" i="10"/>
  <c r="K17" i="10"/>
  <c r="K13" i="10"/>
  <c r="K19" i="10"/>
  <c r="K15" i="10"/>
  <c r="K23" i="10"/>
  <c r="K18" i="10"/>
  <c r="K21" i="10"/>
  <c r="K16" i="10"/>
  <c r="M11" i="8"/>
  <c r="M14" i="8"/>
  <c r="E9" i="13"/>
  <c r="K14" i="10"/>
  <c r="K10" i="10"/>
  <c r="M10" i="8"/>
  <c r="K11" i="9"/>
  <c r="M9" i="8"/>
  <c r="M12" i="8"/>
  <c r="G10" i="8"/>
  <c r="G11" i="8"/>
  <c r="G14" i="8"/>
  <c r="G12" i="8"/>
  <c r="E11" i="13" l="1"/>
  <c r="K24" i="10"/>
  <c r="M15" i="8"/>
  <c r="K48" i="11"/>
  <c r="G15" i="8"/>
</calcChain>
</file>

<file path=xl/sharedStrings.xml><?xml version="1.0" encoding="utf-8"?>
<sst xmlns="http://schemas.openxmlformats.org/spreadsheetml/2006/main" count="854" uniqueCount="266">
  <si>
    <t>صندوق سرمایه‌گذاری تداوم اطمینان تمدن</t>
  </si>
  <si>
    <t>صورت وضعیت پرتفوی</t>
  </si>
  <si>
    <t>تغییرات طی دوره</t>
  </si>
  <si>
    <t>خرید طی دوره</t>
  </si>
  <si>
    <t>فروش طی دوره</t>
  </si>
  <si>
    <t>نام شرکت</t>
  </si>
  <si>
    <t>تعداد</t>
  </si>
  <si>
    <t>بهای تمام شده</t>
  </si>
  <si>
    <t>خالص ارزش فروش</t>
  </si>
  <si>
    <t>مبلغ فروش</t>
  </si>
  <si>
    <t>قیمت بازار هر سهم</t>
  </si>
  <si>
    <t>جمع</t>
  </si>
  <si>
    <t>نرخ سود موثر</t>
  </si>
  <si>
    <t>تعداد اوراق</t>
  </si>
  <si>
    <t>صندوق</t>
  </si>
  <si>
    <t>تعداد واحد</t>
  </si>
  <si>
    <t>قیمت ابطال / بازار هر واحد</t>
  </si>
  <si>
    <t>صندوق س.آرمان آتیه درخشان مس-س</t>
  </si>
  <si>
    <t>صندوق س.پشتوانه طلا تابان تمدن</t>
  </si>
  <si>
    <t>نام اوراق</t>
  </si>
  <si>
    <t>دارای مجوز از سازمان</t>
  </si>
  <si>
    <t>پذیرفته شده در بورس یا فرابورس</t>
  </si>
  <si>
    <t>تاریخ انتشار اوراق</t>
  </si>
  <si>
    <t>تاریخ سررسید</t>
  </si>
  <si>
    <t>نرخ سود اسمی</t>
  </si>
  <si>
    <t>بله</t>
  </si>
  <si>
    <t>مرابحه عام دولت 166-ش.خ050419</t>
  </si>
  <si>
    <t>1403/04/19</t>
  </si>
  <si>
    <t>1405/04/19</t>
  </si>
  <si>
    <t>مرابحه گلرنگ فرش بیدگل060224</t>
  </si>
  <si>
    <t>1403/02/24</t>
  </si>
  <si>
    <t>1406/02/24</t>
  </si>
  <si>
    <t>اوراق بهاداری که ارزش آنها در تاریخ گزارش تعدیل شده</t>
  </si>
  <si>
    <t>نام اوراق بهادار</t>
  </si>
  <si>
    <t>قیمت پایانی</t>
  </si>
  <si>
    <t>قیمت تعدیل شده</t>
  </si>
  <si>
    <t>درصد تعدیل</t>
  </si>
  <si>
    <t>خالص ارزش فروش تعدیل شده</t>
  </si>
  <si>
    <t>دلیل تعدیل</t>
  </si>
  <si>
    <t>سایر</t>
  </si>
  <si>
    <t>مبلغ</t>
  </si>
  <si>
    <t>افزایش</t>
  </si>
  <si>
    <t>کاهش</t>
  </si>
  <si>
    <t>صورت وضعیت درآمدها</t>
  </si>
  <si>
    <t>شرح</t>
  </si>
  <si>
    <t>یادداشت</t>
  </si>
  <si>
    <t>درصد از کل درآمدها</t>
  </si>
  <si>
    <t>1-2</t>
  </si>
  <si>
    <t>2-2</t>
  </si>
  <si>
    <t>3-2</t>
  </si>
  <si>
    <t>4-2</t>
  </si>
  <si>
    <t>سایر درآمدها</t>
  </si>
  <si>
    <t>5-2</t>
  </si>
  <si>
    <t>طی ماه</t>
  </si>
  <si>
    <t>سهام</t>
  </si>
  <si>
    <t>درآمد سود سهام</t>
  </si>
  <si>
    <t>درآمد تغییر ارزش</t>
  </si>
  <si>
    <t>درآمد فروش</t>
  </si>
  <si>
    <t>درآمد سود صندوق</t>
  </si>
  <si>
    <t>عنوان</t>
  </si>
  <si>
    <t>درآمد سود اوراق</t>
  </si>
  <si>
    <t>مبالغ تخصیص یافته بابت خرید و نگهداری اوراق بهادار با درآمد ثابت (نرخ سود ترجیحی)</t>
  </si>
  <si>
    <t>طرف معامله</t>
  </si>
  <si>
    <t>نوع وابستگی</t>
  </si>
  <si>
    <t>نام ورقه بهادار</t>
  </si>
  <si>
    <t>مدیر صندوق</t>
  </si>
  <si>
    <t>نام سپرده بانکی</t>
  </si>
  <si>
    <t>سود سپرده بانکی و گواهی سپرده</t>
  </si>
  <si>
    <t>هزینه تنزیل</t>
  </si>
  <si>
    <t>سود اوراق بهادار با درآمد ثابت</t>
  </si>
  <si>
    <t>تاریخ دریافت سود</t>
  </si>
  <si>
    <t>درآمد سود</t>
  </si>
  <si>
    <t>خالص درآمد</t>
  </si>
  <si>
    <t>سود سپرده بانکی</t>
  </si>
  <si>
    <t>سود(زیان) حاصل از فروش اوراق بهادار</t>
  </si>
  <si>
    <t>خالص بهای فروش</t>
  </si>
  <si>
    <t>ارزش دفتری</t>
  </si>
  <si>
    <t>سود و زیان ناشی از فروش</t>
  </si>
  <si>
    <t>درآمد ناشی از تغییر قیمت اوراق بهادار</t>
  </si>
  <si>
    <t>سود و زیان ناشی از تغییر قیمت</t>
  </si>
  <si>
    <t>سپرده</t>
  </si>
  <si>
    <t>بهای تمام شده اوراق (ریال)</t>
  </si>
  <si>
    <t>مبلغ شناسایی شده بابت قرارداد خرید و نگهداری اوراق بهادار (ریال)</t>
  </si>
  <si>
    <t>تامین سرمایه تمدن</t>
  </si>
  <si>
    <t>3-1-سرمایه‌گذاری در اوراق بهادار با درآمد ثابت یا علی‌الحساب</t>
  </si>
  <si>
    <t>مرابحه پدیده جم-تمدن070617</t>
  </si>
  <si>
    <t>1403/06/17</t>
  </si>
  <si>
    <t>1407/06/17</t>
  </si>
  <si>
    <t>صکوک مرابحه دیران72-3ماهه23%</t>
  </si>
  <si>
    <t>مرابحه عام دولت176-ش.خ050603</t>
  </si>
  <si>
    <t>1403/02/22</t>
  </si>
  <si>
    <t>1407/02/22</t>
  </si>
  <si>
    <t>1403/12/28</t>
  </si>
  <si>
    <t>1403/07/03</t>
  </si>
  <si>
    <t>1405/06/03</t>
  </si>
  <si>
    <t xml:space="preserve"> تنزیل سود بانک</t>
  </si>
  <si>
    <t>مشارکت ش شیراز042-3ماهه18%</t>
  </si>
  <si>
    <t>مشارکت ش اصفهان042-3ماهه18%</t>
  </si>
  <si>
    <t>مشارکت ش تهران42-3ماهه18%</t>
  </si>
  <si>
    <t>1404/12/25</t>
  </si>
  <si>
    <t>1404/12/24</t>
  </si>
  <si>
    <t xml:space="preserve"> صکوک مرابحه دیران72</t>
  </si>
  <si>
    <t xml:space="preserve"> مرابحه پدیده جم-تمدن070617</t>
  </si>
  <si>
    <t>صندوق س. شاخصی کیان-س</t>
  </si>
  <si>
    <t>مشارکت ش اصفهان512-3ماهه18%</t>
  </si>
  <si>
    <t>1401/12/28</t>
  </si>
  <si>
    <t>1405/12/28</t>
  </si>
  <si>
    <t>صندوق س سروسودمند مدبران-سهام</t>
  </si>
  <si>
    <t>صندوق سرمایه گذاری عقیق-سهام</t>
  </si>
  <si>
    <t>صکوک مرابحه دسبحان712-3ماهه23%</t>
  </si>
  <si>
    <t>مرابحه عام دولت203-ش.خ050807</t>
  </si>
  <si>
    <t>1403/12/26</t>
  </si>
  <si>
    <t>1407/12/26</t>
  </si>
  <si>
    <t>وراق مشارکت صکوک مرابحه دسبحان712-3</t>
  </si>
  <si>
    <t>توسعه معادن وص.معدنی خاورمیانه</t>
  </si>
  <si>
    <t>مرابحه پاریزشرق070228</t>
  </si>
  <si>
    <t>1404/02/28</t>
  </si>
  <si>
    <t>1407/02/28</t>
  </si>
  <si>
    <t>1403/12/07</t>
  </si>
  <si>
    <t>سپرده های بانکی</t>
  </si>
  <si>
    <t>درصد به کل دارایی‌ها</t>
  </si>
  <si>
    <t>ریال</t>
  </si>
  <si>
    <t>سپرده‌های بانکی</t>
  </si>
  <si>
    <t>درصد</t>
  </si>
  <si>
    <t xml:space="preserve">نرخ اسمی (درصد) </t>
  </si>
  <si>
    <t xml:space="preserve">میانگین نرخ بازده تا سررسید قراردادهای منعقده (درصد) </t>
  </si>
  <si>
    <t>درآمد حاصل از سرمایه‌گذاری در واحدهای صندوق‌های سرمایه‌گذاری</t>
  </si>
  <si>
    <t>درآمد حاصل از سرمایه‌گذاری در سهام و حق تقدم سهام</t>
  </si>
  <si>
    <t>درآمد حاصل از سرمایه‌گذاری در اوراق بهادار با درآمد ثابت</t>
  </si>
  <si>
    <t>درآمد حاصل از سرمایه‌گذاری در سپرده بانکی و گواهی سپرده</t>
  </si>
  <si>
    <t>درصد از کل دارایی‌ها</t>
  </si>
  <si>
    <t>4-1- سرمایه‌گذاری در  سپرده‌ بانکی</t>
  </si>
  <si>
    <t>مبلغ (ریال)</t>
  </si>
  <si>
    <t>نرخ سود علی‌الحساب</t>
  </si>
  <si>
    <t xml:space="preserve"> 1 -   سرمایه‌گذاری‌ها</t>
  </si>
  <si>
    <t xml:space="preserve"> 1 -1-   سرمایه‌گذاری در سهام و حق تقدم سهام</t>
  </si>
  <si>
    <t>2- درآمد حاصل از سرمایه‌گذاری‌ها</t>
  </si>
  <si>
    <t>2-1-سرمایه‌گذاری در واحدهای صندوق‌های سرمایه‌گذاری</t>
  </si>
  <si>
    <t>(بر اساس دستورالعمل نحوه تعیین قیمت خرید و فروش اوراق بهادار در صندوق‌های سرمایه‌گذاری)</t>
  </si>
  <si>
    <t>1-2- درآمد حاصل از سرمایه‌گذاری در سهام و حق تقدم سهام</t>
  </si>
  <si>
    <t>2-2- درآمد حاصل از سرمایه‌گذاری در واحدهای صندوق</t>
  </si>
  <si>
    <t>3-2- درآمد حاصل از سرمایه‌گذاری در اوراق بهادار با درآمد ثابت:</t>
  </si>
  <si>
    <t>مبلغ ابطال</t>
  </si>
  <si>
    <t>4-2- درآمد حاصل از سرمایه‌گذاری در سپرده بانکی و گواهی سپرده</t>
  </si>
  <si>
    <t>جمع کل</t>
  </si>
  <si>
    <t>اوراق مشارکت مرابحه پاریزشرق070228</t>
  </si>
  <si>
    <t>1404/04/31</t>
  </si>
  <si>
    <t>1405/08/07</t>
  </si>
  <si>
    <t>مرابحه عام دولت223-ش.خ070431</t>
  </si>
  <si>
    <t>1407/04/31</t>
  </si>
  <si>
    <t>1407/12/28</t>
  </si>
  <si>
    <t>قطار شهری شهرداری تبریز</t>
  </si>
  <si>
    <t>قطار شهری شهرداری تهران</t>
  </si>
  <si>
    <t>مرابحه عام دولت241-ش.خ070829</t>
  </si>
  <si>
    <t>مرابحه عام دولت234-ش.خ070808</t>
  </si>
  <si>
    <t>1404/07/29</t>
  </si>
  <si>
    <t>1404/07/08</t>
  </si>
  <si>
    <t>1407/08/08</t>
  </si>
  <si>
    <t>خیر</t>
  </si>
  <si>
    <t>صندوق س.پشتوانه طلای صبا</t>
  </si>
  <si>
    <t>1407/08/29</t>
  </si>
  <si>
    <t>شمش نقره SilverBar</t>
  </si>
  <si>
    <t>صندوق س.كالاي زمرد بيدار</t>
  </si>
  <si>
    <t>6-2</t>
  </si>
  <si>
    <t>6-2- سایر درآمدها</t>
  </si>
  <si>
    <t>5-2- درآمد حاصل از سرمایه‌گذاری در گواهی سپرده کالایی</t>
  </si>
  <si>
    <t>درآمد حاصل از سرمایه‌گذاری در گواهی سپرده کالایی</t>
  </si>
  <si>
    <t>1404/10/30</t>
  </si>
  <si>
    <t>صندوق س.موج گستر ثروت-س</t>
  </si>
  <si>
    <t>صندوق س.پشتوانه طلای زرین آگاه</t>
  </si>
  <si>
    <t>صکوک مرابحه کگل81-3ماهه23%</t>
  </si>
  <si>
    <t>صکوک مرابحه کگل0811-3ماهه23%</t>
  </si>
  <si>
    <t>سلف آهن اسفنجی توسعه گل گهر</t>
  </si>
  <si>
    <t>مرابحه عام دولت266-ش.خ070930</t>
  </si>
  <si>
    <t>1404/11/20</t>
  </si>
  <si>
    <t>1408/11/20</t>
  </si>
  <si>
    <t>1404/11/19</t>
  </si>
  <si>
    <t>1406/11/19</t>
  </si>
  <si>
    <t>1407/09/30</t>
  </si>
  <si>
    <t>اوراق مشارکت صکوک مرابحه کگل0811-3</t>
  </si>
  <si>
    <t>صندوق س.هستی بخش آگاه-س</t>
  </si>
  <si>
    <t>سلف موازی آهن اسفنجی غدیر</t>
  </si>
  <si>
    <t>مرابحه آریس آمل 14081224</t>
  </si>
  <si>
    <t>مرابحه عام دولت275-ش.خ080205</t>
  </si>
  <si>
    <t>1404/12/27</t>
  </si>
  <si>
    <t>1406/12/27</t>
  </si>
  <si>
    <t>1408/12/24</t>
  </si>
  <si>
    <t>1404/12/05</t>
  </si>
  <si>
    <t>1408/05/05</t>
  </si>
  <si>
    <t>صندوق س.مبتنی بر کالای فارابی</t>
  </si>
  <si>
    <t>-</t>
  </si>
  <si>
    <t>تامین سرمایه امید</t>
  </si>
  <si>
    <t>صکوک مرابحه کگل81</t>
  </si>
  <si>
    <t xml:space="preserve"> اوراق آریس آمل</t>
  </si>
  <si>
    <t>1405/03/31</t>
  </si>
  <si>
    <t>ایران خودرو دیزل</t>
  </si>
  <si>
    <t>صندوق س.کالای تابان تمدن1</t>
  </si>
  <si>
    <t>صندوق س.پشتوانه طلای دماوند</t>
  </si>
  <si>
    <t>اسناد خزانه-م11بودجه02-050720</t>
  </si>
  <si>
    <t>اسناد خزانه-م13بودجه02-051021</t>
  </si>
  <si>
    <t>اسناد خزانه-م12بودجه02-050916</t>
  </si>
  <si>
    <t>اسنادخزانه-م2بودجه02-050923</t>
  </si>
  <si>
    <t>اسنادخزانه-م10بودجه02-051112</t>
  </si>
  <si>
    <t>مرابحه عام دولت211-ش.خ050528</t>
  </si>
  <si>
    <t>صکوک مرابحه دوچرخ83-3ماهه23%</t>
  </si>
  <si>
    <t>صکوک مرابحه آکو903-3ماهه23%</t>
  </si>
  <si>
    <t>1402/12/29</t>
  </si>
  <si>
    <t>1405/07/20</t>
  </si>
  <si>
    <t>1405/10/21</t>
  </si>
  <si>
    <t>1405/09/16</t>
  </si>
  <si>
    <t>1402/06/19</t>
  </si>
  <si>
    <t>1405/09/23</t>
  </si>
  <si>
    <t>1402/12/21</t>
  </si>
  <si>
    <t>1405/11/12</t>
  </si>
  <si>
    <t>1405/05/28</t>
  </si>
  <si>
    <t>1405/03/09</t>
  </si>
  <si>
    <t>1408/03/09</t>
  </si>
  <si>
    <t>1405/03/02</t>
  </si>
  <si>
    <t>1409/03/02</t>
  </si>
  <si>
    <t>4.11%</t>
  </si>
  <si>
    <t>-10.00%</t>
  </si>
  <si>
    <t>تعدیل کارمزد کارگزار</t>
  </si>
  <si>
    <t>ظخاور06041</t>
  </si>
  <si>
    <t>برای ماه منتهی به 1405/04/31</t>
  </si>
  <si>
    <t>1405/04/31</t>
  </si>
  <si>
    <t>از ابتدای سال مالی تا پایان تیر 1405</t>
  </si>
  <si>
    <t>صندوق س.كالاي زرگر كارآمد</t>
  </si>
  <si>
    <t>مرابحه عام دولت294-ش.خ070230</t>
  </si>
  <si>
    <t>اسنادخزانه-م4بودجه02-051021</t>
  </si>
  <si>
    <t>1405/04/30</t>
  </si>
  <si>
    <t>1407/02/30</t>
  </si>
  <si>
    <t>1402/12/15</t>
  </si>
  <si>
    <t>1405/02/29</t>
  </si>
  <si>
    <t>1409/02/28</t>
  </si>
  <si>
    <t>5-1- سرمایه‌گذاری در  سپرده‌ بانکی</t>
  </si>
  <si>
    <t>گواهی سپرده بانک تجارت</t>
  </si>
  <si>
    <t>1.11%</t>
  </si>
  <si>
    <t>-9.89%</t>
  </si>
  <si>
    <t>-4.35%</t>
  </si>
  <si>
    <t>-0.60%</t>
  </si>
  <si>
    <t>2.37%</t>
  </si>
  <si>
    <t>-5.99%</t>
  </si>
  <si>
    <t>0.24%</t>
  </si>
  <si>
    <t>8.82%</t>
  </si>
  <si>
    <t>-3.66%</t>
  </si>
  <si>
    <t>اوراق تبعی اختیار فروش تامین مالی خاور1</t>
  </si>
  <si>
    <t>قطار شهری-شهرداری اصفهان</t>
  </si>
  <si>
    <t>قطار شهری-شهرداری تهران</t>
  </si>
  <si>
    <t>قطار شهری-شهرداری تبریز1</t>
  </si>
  <si>
    <t>از ابتدای سال مالی تا پایان خرداد 1405</t>
  </si>
  <si>
    <t>گواهی سپرده بانکی</t>
  </si>
  <si>
    <t>1406/06/03</t>
  </si>
  <si>
    <t>شهرداری اصفهان-قطار شهری</t>
  </si>
  <si>
    <t>شهرداری تبریز- قطار شهر2</t>
  </si>
  <si>
    <t>شهردادری تهران-قطار شهری</t>
  </si>
  <si>
    <t>شهرداری تبریز-قطار شهری</t>
  </si>
  <si>
    <t>شهرداری تبریز-اتوبوسرانی</t>
  </si>
  <si>
    <t>شهرداری تبریز -اتوبوسرانی</t>
  </si>
  <si>
    <t>شهرداری تبریز -قطار شهری 2</t>
  </si>
  <si>
    <t>شهرداری تبریز-قطار شهری1</t>
  </si>
  <si>
    <t>شهرداری تبریز-قطار شهری2</t>
  </si>
  <si>
    <t>اوراق مشارکت صکوک مرابحه دوچرخ83</t>
  </si>
  <si>
    <t>اوراق مشارکت صکوک مرابحه آکو903</t>
  </si>
  <si>
    <t>اوراق مشارکت شهرداری تبریز-اتوبوسرانی</t>
  </si>
  <si>
    <t>اوراق مشارکت شهرداری تبریز-قطار شهری</t>
  </si>
  <si>
    <t>اوراق مشارکت شهرداری اصفهان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</si>
</sst>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_ * #,##0.00_-_ر_ي_ا_ل_ ;_ * #,##0.00\-_ر_ي_ا_ل_ ;_ * &quot;-&quot;??_-_ر_ي_ا_ل_ ;_ @_ "/>
    <numFmt numFmtId="165" formatCode="#,###;\(#,###\);\-"/>
    <numFmt numFmtId="166" formatCode=";;;"/>
    <numFmt numFmtId="167" formatCode="#,##0.0000_);\(#,##0.0000\)"/>
    <numFmt numFmtId="168" formatCode="_ * #,##0_-_ر_ي_ا_ل_ ;_ * #,##0\-_ر_ي_ا_ل_ ;_ * &quot;-&quot;??_-_ر_ي_ا_ل_ ;_ @_ "/>
    <numFmt numFmtId="169" formatCode="0.00%;\(0.00%\);\-"/>
    <numFmt numFmtId="170" formatCode="_(* #,##0_);_(* \(#,##0\);_(* &quot;-&quot;??_);_(@_)"/>
    <numFmt numFmtId="171" formatCode="#,###.000;\(#,###.000\);\-"/>
  </numFmts>
  <fonts count="19" x14ac:knownFonts="1">
    <font>
      <sz val="10"/>
      <color rgb="FF000000"/>
      <name val="Arial"/>
      <charset val="1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b/>
      <sz val="12"/>
      <color rgb="FF000000"/>
      <name val="B Nazanin"/>
      <charset val="178"/>
    </font>
    <font>
      <sz val="12"/>
      <color rgb="FF000000"/>
      <name val="B Nazanin"/>
      <charset val="178"/>
    </font>
    <font>
      <sz val="10"/>
      <color rgb="FF000000"/>
      <name val="Arial"/>
      <family val="2"/>
    </font>
    <font>
      <b/>
      <sz val="12"/>
      <color theme="1"/>
      <name val="B Nazanin"/>
      <charset val="178"/>
    </font>
    <font>
      <sz val="10"/>
      <color rgb="FF000000"/>
      <name val="Arial"/>
      <family val="2"/>
    </font>
    <font>
      <b/>
      <sz val="12"/>
      <name val="B Nazanin"/>
      <charset val="178"/>
    </font>
    <font>
      <sz val="12"/>
      <color theme="1"/>
      <name val="B Nazanin"/>
      <charset val="178"/>
    </font>
    <font>
      <sz val="10"/>
      <color rgb="FF000000"/>
      <name val="Arial"/>
      <family val="2"/>
    </font>
    <font>
      <sz val="8"/>
      <name val="Arial"/>
      <family val="2"/>
    </font>
    <font>
      <sz val="14"/>
      <color rgb="FF000000"/>
      <name val="Arial"/>
      <family val="2"/>
    </font>
    <font>
      <sz val="12"/>
      <name val="B Nazanin"/>
      <charset val="178"/>
    </font>
    <font>
      <b/>
      <u/>
      <sz val="14"/>
      <color rgb="FF000000"/>
      <name val="B Nazanin"/>
      <charset val="178"/>
    </font>
    <font>
      <sz val="12"/>
      <color rgb="FFFF0000"/>
      <name val="B Nazanin"/>
      <charset val="178"/>
    </font>
    <font>
      <sz val="12"/>
      <color theme="0" tint="-0.249977111117893"/>
      <name val="B Nazanin"/>
      <charset val="178"/>
    </font>
    <font>
      <b/>
      <sz val="10"/>
      <color rgb="FF000000"/>
      <name val="Arial"/>
      <family val="2"/>
    </font>
    <font>
      <sz val="1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/>
      <diagonal/>
    </border>
  </borders>
  <cellStyleXfs count="7">
    <xf numFmtId="0" fontId="0" fillId="0" borderId="0"/>
    <xf numFmtId="164" fontId="5" fillId="0" borderId="0" applyFont="0" applyFill="0" applyBorder="0" applyAlignment="0" applyProtection="0"/>
    <xf numFmtId="0" fontId="2" fillId="0" borderId="0"/>
    <xf numFmtId="0" fontId="1" fillId="0" borderId="0"/>
    <xf numFmtId="0" fontId="7" fillId="0" borderId="0"/>
    <xf numFmtId="9" fontId="7" fillId="0" borderId="0" applyFont="0" applyFill="0" applyBorder="0" applyAlignment="0" applyProtection="0"/>
    <xf numFmtId="9" fontId="10" fillId="0" borderId="0" applyFont="0" applyFill="0" applyBorder="0" applyAlignment="0" applyProtection="0"/>
  </cellStyleXfs>
  <cellXfs count="238">
    <xf numFmtId="0" fontId="0" fillId="0" borderId="0" xfId="0" applyAlignment="1">
      <alignment horizontal="left"/>
    </xf>
    <xf numFmtId="165" fontId="4" fillId="0" borderId="0" xfId="0" applyNumberFormat="1" applyFont="1" applyFill="1" applyBorder="1" applyAlignment="1">
      <alignment horizontal="right" vertical="top"/>
    </xf>
    <xf numFmtId="165" fontId="4" fillId="0" borderId="0" xfId="0" applyNumberFormat="1" applyFont="1" applyFill="1" applyBorder="1" applyAlignment="1">
      <alignment horizontal="center" vertical="top"/>
    </xf>
    <xf numFmtId="165" fontId="6" fillId="0" borderId="9" xfId="3" applyNumberFormat="1" applyFont="1" applyFill="1" applyBorder="1" applyAlignment="1">
      <alignment horizontal="center" vertical="center" wrapText="1" readingOrder="2"/>
    </xf>
    <xf numFmtId="165" fontId="9" fillId="0" borderId="9" xfId="3" applyNumberFormat="1" applyFont="1" applyFill="1" applyBorder="1" applyAlignment="1">
      <alignment horizontal="center" vertical="center" wrapText="1" readingOrder="2"/>
    </xf>
    <xf numFmtId="165" fontId="4" fillId="0" borderId="0" xfId="0" applyNumberFormat="1" applyFont="1" applyAlignment="1">
      <alignment horizontal="left"/>
    </xf>
    <xf numFmtId="165" fontId="4" fillId="0" borderId="0" xfId="0" applyNumberFormat="1" applyFont="1" applyAlignment="1">
      <alignment horizontal="center"/>
    </xf>
    <xf numFmtId="165" fontId="4" fillId="0" borderId="0" xfId="0" applyNumberFormat="1" applyFont="1" applyFill="1" applyAlignment="1">
      <alignment horizontal="center" vertical="top"/>
    </xf>
    <xf numFmtId="165" fontId="3" fillId="0" borderId="3" xfId="0" applyNumberFormat="1" applyFont="1" applyFill="1" applyBorder="1" applyAlignment="1">
      <alignment horizontal="center" vertical="center" wrapText="1"/>
    </xf>
    <xf numFmtId="165" fontId="4" fillId="0" borderId="0" xfId="1" applyNumberFormat="1" applyFont="1" applyFill="1" applyAlignment="1">
      <alignment horizontal="center" vertical="top"/>
    </xf>
    <xf numFmtId="165" fontId="4" fillId="0" borderId="0" xfId="1" applyNumberFormat="1" applyFont="1" applyFill="1" applyBorder="1" applyAlignment="1">
      <alignment horizontal="center" vertical="top"/>
    </xf>
    <xf numFmtId="165" fontId="4" fillId="0" borderId="0" xfId="0" applyNumberFormat="1" applyFont="1" applyFill="1" applyAlignment="1">
      <alignment horizontal="center" vertical="center"/>
    </xf>
    <xf numFmtId="165" fontId="4" fillId="0" borderId="2" xfId="0" applyNumberFormat="1" applyFont="1" applyBorder="1" applyAlignment="1">
      <alignment horizontal="left"/>
    </xf>
    <xf numFmtId="165" fontId="4" fillId="0" borderId="0" xfId="1" applyNumberFormat="1" applyFont="1" applyAlignment="1">
      <alignment horizontal="left"/>
    </xf>
    <xf numFmtId="165" fontId="4" fillId="0" borderId="0" xfId="0" applyNumberFormat="1" applyFont="1" applyFill="1" applyBorder="1" applyAlignment="1">
      <alignment horizontal="center" vertical="center"/>
    </xf>
    <xf numFmtId="165" fontId="14" fillId="0" borderId="0" xfId="0" applyNumberFormat="1" applyFont="1" applyFill="1" applyAlignment="1">
      <alignment horizontal="center" vertical="center"/>
    </xf>
    <xf numFmtId="165" fontId="12" fillId="0" borderId="0" xfId="0" applyNumberFormat="1" applyFont="1" applyAlignment="1">
      <alignment horizontal="left"/>
    </xf>
    <xf numFmtId="165" fontId="4" fillId="0" borderId="0" xfId="0" applyNumberFormat="1" applyFont="1" applyFill="1" applyAlignment="1">
      <alignment horizontal="right" vertical="top"/>
    </xf>
    <xf numFmtId="165" fontId="4" fillId="0" borderId="0" xfId="0" applyNumberFormat="1" applyFont="1" applyFill="1" applyAlignment="1">
      <alignment horizontal="left"/>
    </xf>
    <xf numFmtId="165" fontId="4" fillId="0" borderId="0" xfId="1" applyNumberFormat="1" applyFont="1" applyFill="1" applyAlignment="1">
      <alignment horizontal="left"/>
    </xf>
    <xf numFmtId="165" fontId="3" fillId="0" borderId="0" xfId="0" applyNumberFormat="1" applyFont="1" applyFill="1" applyBorder="1" applyAlignment="1">
      <alignment horizontal="center" vertical="center"/>
    </xf>
    <xf numFmtId="165" fontId="3" fillId="0" borderId="4" xfId="0" applyNumberFormat="1" applyFont="1" applyFill="1" applyBorder="1" applyAlignment="1">
      <alignment horizontal="center" vertical="center" wrapText="1"/>
    </xf>
    <xf numFmtId="165" fontId="4" fillId="0" borderId="2" xfId="0" applyNumberFormat="1" applyFont="1" applyBorder="1" applyAlignment="1">
      <alignment horizontal="center"/>
    </xf>
    <xf numFmtId="165" fontId="4" fillId="0" borderId="0" xfId="0" applyNumberFormat="1" applyFont="1" applyBorder="1" applyAlignment="1">
      <alignment horizontal="center"/>
    </xf>
    <xf numFmtId="165" fontId="4" fillId="0" borderId="0" xfId="4" applyNumberFormat="1" applyFont="1" applyAlignment="1">
      <alignment horizontal="left"/>
    </xf>
    <xf numFmtId="165" fontId="9" fillId="0" borderId="9" xfId="0" applyNumberFormat="1" applyFont="1" applyBorder="1" applyAlignment="1">
      <alignment horizontal="center" vertical="center" readingOrder="2"/>
    </xf>
    <xf numFmtId="165" fontId="8" fillId="0" borderId="0" xfId="0" applyNumberFormat="1" applyFont="1" applyFill="1" applyAlignment="1">
      <alignment horizontal="right" vertical="center"/>
    </xf>
    <xf numFmtId="165" fontId="4" fillId="0" borderId="0" xfId="0" applyNumberFormat="1" applyFont="1" applyBorder="1" applyAlignment="1">
      <alignment horizontal="left"/>
    </xf>
    <xf numFmtId="165" fontId="3" fillId="0" borderId="5" xfId="0" applyNumberFormat="1" applyFont="1" applyFill="1" applyBorder="1" applyAlignment="1">
      <alignment horizontal="center" vertical="center"/>
    </xf>
    <xf numFmtId="165" fontId="3" fillId="0" borderId="4" xfId="0" applyNumberFormat="1" applyFont="1" applyFill="1" applyBorder="1" applyAlignment="1">
      <alignment horizontal="center" vertical="center"/>
    </xf>
    <xf numFmtId="165" fontId="3" fillId="0" borderId="3" xfId="0" applyNumberFormat="1" applyFont="1" applyFill="1" applyBorder="1" applyAlignment="1">
      <alignment horizontal="center" vertical="center"/>
    </xf>
    <xf numFmtId="165" fontId="3" fillId="0" borderId="7" xfId="0" applyNumberFormat="1" applyFont="1" applyFill="1" applyBorder="1" applyAlignment="1">
      <alignment horizontal="center" vertical="center" wrapText="1"/>
    </xf>
    <xf numFmtId="165" fontId="4" fillId="0" borderId="0" xfId="1" applyNumberFormat="1" applyFont="1" applyAlignment="1">
      <alignment horizontal="center" vertical="center"/>
    </xf>
    <xf numFmtId="165" fontId="4" fillId="0" borderId="0" xfId="1" applyNumberFormat="1" applyFont="1" applyFill="1" applyAlignment="1">
      <alignment horizontal="center" vertical="center"/>
    </xf>
    <xf numFmtId="165" fontId="4" fillId="0" borderId="0" xfId="0" applyNumberFormat="1" applyFont="1" applyBorder="1" applyAlignment="1">
      <alignment vertical="top"/>
    </xf>
    <xf numFmtId="165" fontId="3" fillId="0" borderId="5" xfId="0" applyNumberFormat="1" applyFont="1" applyFill="1" applyBorder="1" applyAlignment="1">
      <alignment horizontal="center" vertical="center"/>
    </xf>
    <xf numFmtId="165" fontId="3" fillId="0" borderId="7" xfId="0" applyNumberFormat="1" applyFont="1" applyFill="1" applyBorder="1" applyAlignment="1">
      <alignment horizontal="center" vertical="center"/>
    </xf>
    <xf numFmtId="165" fontId="4" fillId="0" borderId="0" xfId="0" applyNumberFormat="1" applyFont="1" applyFill="1" applyBorder="1" applyAlignment="1">
      <alignment vertical="top"/>
    </xf>
    <xf numFmtId="165" fontId="13" fillId="0" borderId="0" xfId="0" applyNumberFormat="1" applyFont="1" applyFill="1" applyBorder="1" applyAlignment="1">
      <alignment horizontal="center" vertical="center"/>
    </xf>
    <xf numFmtId="165" fontId="3" fillId="0" borderId="1" xfId="0" applyNumberFormat="1" applyFont="1" applyFill="1" applyBorder="1" applyAlignment="1">
      <alignment horizontal="center" vertical="center"/>
    </xf>
    <xf numFmtId="165" fontId="8" fillId="0" borderId="0" xfId="0" applyNumberFormat="1" applyFont="1" applyFill="1" applyAlignment="1">
      <alignment horizontal="right" vertical="center" readingOrder="2"/>
    </xf>
    <xf numFmtId="165" fontId="3" fillId="0" borderId="8" xfId="0" applyNumberFormat="1" applyFont="1" applyBorder="1" applyAlignment="1">
      <alignment horizontal="center" vertical="center"/>
    </xf>
    <xf numFmtId="165" fontId="3" fillId="0" borderId="0" xfId="0" applyNumberFormat="1" applyFont="1" applyAlignment="1">
      <alignment horizontal="center" vertical="center"/>
    </xf>
    <xf numFmtId="165" fontId="3" fillId="0" borderId="5" xfId="0" applyNumberFormat="1" applyFont="1" applyBorder="1" applyAlignment="1">
      <alignment horizontal="center" vertical="center"/>
    </xf>
    <xf numFmtId="165" fontId="3" fillId="0" borderId="5" xfId="0" applyNumberFormat="1" applyFont="1" applyBorder="1" applyAlignment="1">
      <alignment horizontal="center" vertical="center" wrapText="1"/>
    </xf>
    <xf numFmtId="165" fontId="3" fillId="0" borderId="0" xfId="0" applyNumberFormat="1" applyFont="1" applyAlignment="1">
      <alignment horizontal="left"/>
    </xf>
    <xf numFmtId="165" fontId="3" fillId="0" borderId="0" xfId="1" applyNumberFormat="1" applyFont="1" applyFill="1" applyAlignment="1">
      <alignment horizontal="center" vertical="center"/>
    </xf>
    <xf numFmtId="165" fontId="8" fillId="0" borderId="0" xfId="0" applyNumberFormat="1" applyFont="1" applyFill="1" applyAlignment="1">
      <alignment vertical="center"/>
    </xf>
    <xf numFmtId="165" fontId="3" fillId="0" borderId="0" xfId="0" applyNumberFormat="1" applyFont="1" applyFill="1" applyBorder="1" applyAlignment="1">
      <alignment horizontal="center" vertical="center" wrapText="1"/>
    </xf>
    <xf numFmtId="165" fontId="4" fillId="0" borderId="0" xfId="1" applyNumberFormat="1" applyFont="1" applyFill="1" applyBorder="1" applyAlignment="1">
      <alignment horizontal="center" vertical="center"/>
    </xf>
    <xf numFmtId="165" fontId="3" fillId="0" borderId="3" xfId="1" applyNumberFormat="1" applyFont="1" applyFill="1" applyBorder="1" applyAlignment="1">
      <alignment horizontal="center" vertical="center"/>
    </xf>
    <xf numFmtId="165" fontId="3" fillId="0" borderId="0" xfId="1" applyNumberFormat="1" applyFont="1" applyFill="1" applyBorder="1" applyAlignment="1">
      <alignment horizontal="center" vertical="center"/>
    </xf>
    <xf numFmtId="165" fontId="4" fillId="0" borderId="0" xfId="0" applyNumberFormat="1" applyFont="1" applyAlignment="1">
      <alignment horizontal="center" vertical="center"/>
    </xf>
    <xf numFmtId="165" fontId="4" fillId="0" borderId="2" xfId="0" applyNumberFormat="1" applyFont="1" applyBorder="1" applyAlignment="1">
      <alignment horizontal="center" vertical="center"/>
    </xf>
    <xf numFmtId="165" fontId="4" fillId="0" borderId="0" xfId="0" applyNumberFormat="1" applyFont="1" applyBorder="1" applyAlignment="1">
      <alignment horizontal="center" vertical="center"/>
    </xf>
    <xf numFmtId="165" fontId="4" fillId="0" borderId="0" xfId="0" applyNumberFormat="1" applyFont="1" applyFill="1" applyBorder="1" applyAlignment="1">
      <alignment horizontal="center" vertical="center" wrapText="1"/>
    </xf>
    <xf numFmtId="165" fontId="3" fillId="0" borderId="2" xfId="0" applyNumberFormat="1" applyFont="1" applyFill="1" applyBorder="1" applyAlignment="1">
      <alignment horizontal="center" vertical="center"/>
    </xf>
    <xf numFmtId="165" fontId="4" fillId="0" borderId="0" xfId="1" applyNumberFormat="1" applyFont="1" applyAlignment="1">
      <alignment horizontal="center"/>
    </xf>
    <xf numFmtId="165" fontId="3" fillId="0" borderId="0" xfId="1" applyNumberFormat="1" applyFont="1" applyAlignment="1">
      <alignment horizontal="center" vertical="center"/>
    </xf>
    <xf numFmtId="165" fontId="3" fillId="0" borderId="0" xfId="1" applyNumberFormat="1" applyFont="1" applyAlignment="1">
      <alignment horizontal="left"/>
    </xf>
    <xf numFmtId="165" fontId="4" fillId="0" borderId="0" xfId="0" applyNumberFormat="1" applyFont="1" applyFill="1" applyAlignment="1">
      <alignment vertical="top"/>
    </xf>
    <xf numFmtId="165" fontId="4" fillId="0" borderId="0" xfId="0" applyNumberFormat="1" applyFont="1" applyAlignment="1">
      <alignment horizontal="left" wrapText="1"/>
    </xf>
    <xf numFmtId="165" fontId="8" fillId="0" borderId="0" xfId="0" applyNumberFormat="1" applyFont="1" applyFill="1" applyAlignment="1">
      <alignment horizontal="right" vertical="center" wrapText="1" readingOrder="2"/>
    </xf>
    <xf numFmtId="165" fontId="3" fillId="0" borderId="1" xfId="0" applyNumberFormat="1" applyFont="1" applyFill="1" applyBorder="1" applyAlignment="1">
      <alignment horizontal="center" vertical="center" wrapText="1"/>
    </xf>
    <xf numFmtId="165" fontId="3" fillId="0" borderId="0" xfId="0" applyNumberFormat="1" applyFont="1" applyFill="1" applyAlignment="1">
      <alignment horizontal="right" vertical="top" wrapText="1"/>
    </xf>
    <xf numFmtId="165" fontId="3" fillId="0" borderId="0" xfId="0" applyNumberFormat="1" applyFont="1" applyFill="1" applyBorder="1" applyAlignment="1">
      <alignment horizontal="right" vertical="top" wrapText="1"/>
    </xf>
    <xf numFmtId="165" fontId="3" fillId="0" borderId="0" xfId="0" applyNumberFormat="1" applyFont="1" applyBorder="1" applyAlignment="1">
      <alignment horizontal="center" vertical="center"/>
    </xf>
    <xf numFmtId="165" fontId="4" fillId="0" borderId="0" xfId="0" applyNumberFormat="1" applyFont="1" applyBorder="1" applyAlignment="1">
      <alignment horizontal="left" wrapText="1"/>
    </xf>
    <xf numFmtId="165" fontId="4" fillId="0" borderId="2" xfId="0" applyNumberFormat="1" applyFont="1" applyFill="1" applyBorder="1" applyAlignment="1">
      <alignment horizontal="center" vertical="center" wrapText="1"/>
    </xf>
    <xf numFmtId="165" fontId="4" fillId="0" borderId="2" xfId="0" applyNumberFormat="1" applyFont="1" applyFill="1" applyBorder="1" applyAlignment="1">
      <alignment horizontal="center" vertical="center"/>
    </xf>
    <xf numFmtId="165" fontId="4" fillId="0" borderId="0" xfId="4" applyNumberFormat="1" applyFont="1" applyAlignment="1">
      <alignment horizontal="center" vertical="center"/>
    </xf>
    <xf numFmtId="165" fontId="8" fillId="0" borderId="0" xfId="0" applyNumberFormat="1" applyFont="1" applyFill="1" applyAlignment="1">
      <alignment horizontal="center" vertical="center"/>
    </xf>
    <xf numFmtId="165" fontId="4" fillId="0" borderId="0" xfId="0" applyNumberFormat="1" applyFont="1" applyAlignment="1">
      <alignment horizontal="center" vertical="center" wrapText="1"/>
    </xf>
    <xf numFmtId="165" fontId="4" fillId="0" borderId="0" xfId="0" applyNumberFormat="1" applyFont="1" applyBorder="1" applyAlignment="1">
      <alignment horizontal="center" vertical="center" wrapText="1"/>
    </xf>
    <xf numFmtId="165" fontId="4" fillId="0" borderId="2" xfId="0" applyNumberFormat="1" applyFont="1" applyBorder="1" applyAlignment="1">
      <alignment horizontal="center" vertical="center" wrapText="1"/>
    </xf>
    <xf numFmtId="165" fontId="8" fillId="0" borderId="0" xfId="0" applyNumberFormat="1" applyFont="1" applyFill="1" applyAlignment="1">
      <alignment horizontal="center" vertical="center" readingOrder="2"/>
    </xf>
    <xf numFmtId="165" fontId="4" fillId="0" borderId="0" xfId="1" applyNumberFormat="1" applyFont="1" applyBorder="1" applyAlignment="1">
      <alignment horizontal="center"/>
    </xf>
    <xf numFmtId="165" fontId="3" fillId="0" borderId="0" xfId="0" applyNumberFormat="1" applyFont="1" applyFill="1" applyAlignment="1">
      <alignment horizontal="center" vertical="center" wrapText="1"/>
    </xf>
    <xf numFmtId="165" fontId="3" fillId="0" borderId="7" xfId="0" applyNumberFormat="1" applyFont="1" applyFill="1" applyBorder="1" applyAlignment="1">
      <alignment horizontal="center" vertical="top"/>
    </xf>
    <xf numFmtId="165" fontId="3" fillId="0" borderId="7" xfId="1" applyNumberFormat="1" applyFont="1" applyFill="1" applyBorder="1" applyAlignment="1">
      <alignment horizontal="center" vertical="center"/>
    </xf>
    <xf numFmtId="165" fontId="3" fillId="0" borderId="5" xfId="0" applyNumberFormat="1" applyFont="1" applyFill="1" applyBorder="1" applyAlignment="1">
      <alignment horizontal="right" vertical="top"/>
    </xf>
    <xf numFmtId="165" fontId="3" fillId="0" borderId="8" xfId="0" applyNumberFormat="1" applyFont="1" applyFill="1" applyBorder="1" applyAlignment="1">
      <alignment horizontal="center" vertical="top"/>
    </xf>
    <xf numFmtId="165" fontId="3" fillId="0" borderId="8" xfId="1" applyNumberFormat="1" applyFont="1" applyBorder="1" applyAlignment="1">
      <alignment horizontal="center" vertical="center"/>
    </xf>
    <xf numFmtId="165" fontId="3" fillId="0" borderId="5" xfId="0" applyNumberFormat="1" applyFont="1" applyFill="1" applyBorder="1" applyAlignment="1">
      <alignment horizontal="right" vertical="top" wrapText="1"/>
    </xf>
    <xf numFmtId="165" fontId="3" fillId="0" borderId="8" xfId="1" applyNumberFormat="1" applyFont="1" applyFill="1" applyBorder="1" applyAlignment="1">
      <alignment horizontal="center" vertical="center"/>
    </xf>
    <xf numFmtId="10" fontId="3" fillId="0" borderId="8" xfId="6" applyNumberFormat="1" applyFont="1" applyFill="1" applyBorder="1" applyAlignment="1">
      <alignment horizontal="center" vertical="center"/>
    </xf>
    <xf numFmtId="10" fontId="4" fillId="0" borderId="0" xfId="6" applyNumberFormat="1" applyFont="1" applyAlignment="1">
      <alignment horizontal="center" vertical="center"/>
    </xf>
    <xf numFmtId="10" fontId="8" fillId="0" borderId="0" xfId="6" applyNumberFormat="1" applyFont="1" applyFill="1" applyAlignment="1">
      <alignment horizontal="center" vertical="center"/>
    </xf>
    <xf numFmtId="10" fontId="3" fillId="0" borderId="0" xfId="6" applyNumberFormat="1" applyFont="1" applyFill="1" applyBorder="1" applyAlignment="1">
      <alignment horizontal="center" vertical="center" wrapText="1"/>
    </xf>
    <xf numFmtId="10" fontId="3" fillId="0" borderId="7" xfId="6" applyNumberFormat="1" applyFont="1" applyFill="1" applyBorder="1" applyAlignment="1">
      <alignment horizontal="center" vertical="top"/>
    </xf>
    <xf numFmtId="10" fontId="4" fillId="0" borderId="0" xfId="6" applyNumberFormat="1" applyFont="1" applyAlignment="1">
      <alignment horizontal="center"/>
    </xf>
    <xf numFmtId="10" fontId="4" fillId="0" borderId="0" xfId="0" applyNumberFormat="1" applyFont="1" applyAlignment="1">
      <alignment horizontal="center" vertical="center"/>
    </xf>
    <xf numFmtId="10" fontId="13" fillId="0" borderId="0" xfId="0" applyNumberFormat="1" applyFont="1" applyFill="1" applyBorder="1" applyAlignment="1">
      <alignment horizontal="center" vertical="center"/>
    </xf>
    <xf numFmtId="9" fontId="4" fillId="0" borderId="0" xfId="0" applyNumberFormat="1" applyFont="1" applyAlignment="1">
      <alignment horizontal="center" vertical="center"/>
    </xf>
    <xf numFmtId="166" fontId="4" fillId="0" borderId="0" xfId="1" applyNumberFormat="1" applyFont="1" applyAlignment="1">
      <alignment horizontal="left"/>
    </xf>
    <xf numFmtId="165" fontId="3" fillId="0" borderId="8" xfId="0" applyNumberFormat="1" applyFont="1" applyFill="1" applyBorder="1" applyAlignment="1">
      <alignment horizontal="center" vertical="center"/>
    </xf>
    <xf numFmtId="167" fontId="4" fillId="0" borderId="0" xfId="0" applyNumberFormat="1" applyFont="1" applyAlignment="1">
      <alignment horizontal="left"/>
    </xf>
    <xf numFmtId="168" fontId="13" fillId="0" borderId="0" xfId="1" applyNumberFormat="1" applyFont="1" applyFill="1" applyBorder="1" applyAlignment="1">
      <alignment horizontal="center" vertical="center"/>
    </xf>
    <xf numFmtId="169" fontId="3" fillId="0" borderId="3" xfId="0" applyNumberFormat="1" applyFont="1" applyFill="1" applyBorder="1" applyAlignment="1">
      <alignment horizontal="center" vertical="center" wrapText="1"/>
    </xf>
    <xf numFmtId="169" fontId="3" fillId="0" borderId="0" xfId="0" applyNumberFormat="1" applyFont="1" applyFill="1" applyBorder="1" applyAlignment="1">
      <alignment horizontal="center" vertical="center" wrapText="1"/>
    </xf>
    <xf numFmtId="169" fontId="4" fillId="0" borderId="0" xfId="0" applyNumberFormat="1" applyFont="1" applyAlignment="1">
      <alignment horizontal="center" vertical="center"/>
    </xf>
    <xf numFmtId="169" fontId="3" fillId="0" borderId="3" xfId="6" applyNumberFormat="1" applyFont="1" applyFill="1" applyBorder="1" applyAlignment="1">
      <alignment horizontal="center" vertical="center" wrapText="1"/>
    </xf>
    <xf numFmtId="169" fontId="3" fillId="0" borderId="0" xfId="6" applyNumberFormat="1" applyFont="1" applyFill="1" applyBorder="1" applyAlignment="1">
      <alignment horizontal="center" vertical="center" wrapText="1"/>
    </xf>
    <xf numFmtId="169" fontId="3" fillId="0" borderId="7" xfId="6" applyNumberFormat="1" applyFont="1" applyFill="1" applyBorder="1" applyAlignment="1">
      <alignment horizontal="center" vertical="center"/>
    </xf>
    <xf numFmtId="169" fontId="3" fillId="0" borderId="3" xfId="1" applyNumberFormat="1" applyFont="1" applyFill="1" applyBorder="1" applyAlignment="1">
      <alignment horizontal="center" vertical="center" wrapText="1"/>
    </xf>
    <xf numFmtId="169" fontId="3" fillId="0" borderId="0" xfId="1" applyNumberFormat="1" applyFont="1" applyFill="1" applyBorder="1" applyAlignment="1">
      <alignment horizontal="center" vertical="center" wrapText="1"/>
    </xf>
    <xf numFmtId="169" fontId="8" fillId="0" borderId="0" xfId="0" applyNumberFormat="1" applyFont="1" applyFill="1" applyAlignment="1">
      <alignment horizontal="center" vertical="center" wrapText="1"/>
    </xf>
    <xf numFmtId="169" fontId="3" fillId="0" borderId="1" xfId="0" applyNumberFormat="1" applyFont="1" applyFill="1" applyBorder="1" applyAlignment="1">
      <alignment horizontal="center" vertical="center" wrapText="1"/>
    </xf>
    <xf numFmtId="169" fontId="13" fillId="0" borderId="0" xfId="0" applyNumberFormat="1" applyFont="1" applyFill="1" applyBorder="1" applyAlignment="1">
      <alignment horizontal="center" vertical="center"/>
    </xf>
    <xf numFmtId="169" fontId="3" fillId="0" borderId="8" xfId="6" applyNumberFormat="1" applyFont="1" applyFill="1" applyBorder="1" applyAlignment="1">
      <alignment horizontal="center" vertical="center" wrapText="1"/>
    </xf>
    <xf numFmtId="169" fontId="4" fillId="0" borderId="0" xfId="0" applyNumberFormat="1" applyFont="1" applyAlignment="1">
      <alignment horizontal="center" vertical="center" wrapText="1"/>
    </xf>
    <xf numFmtId="169" fontId="8" fillId="0" borderId="0" xfId="0" applyNumberFormat="1" applyFont="1" applyFill="1" applyAlignment="1">
      <alignment horizontal="center" vertical="center"/>
    </xf>
    <xf numFmtId="10" fontId="4" fillId="0" borderId="0" xfId="6" applyNumberFormat="1" applyFont="1" applyFill="1" applyBorder="1" applyAlignment="1">
      <alignment horizontal="center" vertical="center"/>
    </xf>
    <xf numFmtId="165" fontId="3" fillId="0" borderId="0" xfId="0" applyNumberFormat="1" applyFont="1" applyFill="1" applyBorder="1" applyAlignment="1">
      <alignment horizontal="center" vertical="center"/>
    </xf>
    <xf numFmtId="165" fontId="3" fillId="0" borderId="3" xfId="0" applyNumberFormat="1" applyFont="1" applyFill="1" applyBorder="1" applyAlignment="1">
      <alignment horizontal="center" vertical="center"/>
    </xf>
    <xf numFmtId="165" fontId="3" fillId="0" borderId="0" xfId="0" applyNumberFormat="1" applyFont="1" applyFill="1" applyBorder="1" applyAlignment="1">
      <alignment horizontal="center" vertical="center" wrapText="1"/>
    </xf>
    <xf numFmtId="165" fontId="3" fillId="0" borderId="5" xfId="0" applyNumberFormat="1" applyFont="1" applyFill="1" applyBorder="1" applyAlignment="1">
      <alignment horizontal="center" vertical="center"/>
    </xf>
    <xf numFmtId="165" fontId="8" fillId="0" borderId="0" xfId="0" applyNumberFormat="1" applyFont="1" applyFill="1" applyAlignment="1">
      <alignment horizontal="right" vertical="center"/>
    </xf>
    <xf numFmtId="10" fontId="4" fillId="0" borderId="0" xfId="6" applyNumberFormat="1" applyFont="1" applyFill="1" applyBorder="1" applyAlignment="1">
      <alignment horizontal="center" vertical="top"/>
    </xf>
    <xf numFmtId="165" fontId="4" fillId="0" borderId="0" xfId="0" applyNumberFormat="1" applyFont="1" applyFill="1" applyAlignment="1">
      <alignment horizontal="center" vertical="center" readingOrder="1"/>
    </xf>
    <xf numFmtId="10" fontId="4" fillId="0" borderId="0" xfId="0" applyNumberFormat="1" applyFont="1" applyFill="1" applyBorder="1" applyAlignment="1">
      <alignment horizontal="center" vertical="center"/>
    </xf>
    <xf numFmtId="165" fontId="4" fillId="0" borderId="0" xfId="0" applyNumberFormat="1" applyFont="1" applyFill="1" applyBorder="1" applyAlignment="1">
      <alignment horizontal="left"/>
    </xf>
    <xf numFmtId="165" fontId="4" fillId="0" borderId="0" xfId="0" applyNumberFormat="1" applyFont="1" applyFill="1" applyBorder="1" applyAlignment="1">
      <alignment horizontal="center" vertical="center" readingOrder="1"/>
    </xf>
    <xf numFmtId="10" fontId="4" fillId="0" borderId="0" xfId="6" applyNumberFormat="1" applyFont="1" applyFill="1" applyAlignment="1">
      <alignment horizontal="center" vertical="center"/>
    </xf>
    <xf numFmtId="169" fontId="4" fillId="0" borderId="0" xfId="1" applyNumberFormat="1" applyFont="1" applyFill="1" applyAlignment="1">
      <alignment horizontal="center" vertical="center"/>
    </xf>
    <xf numFmtId="165" fontId="4" fillId="0" borderId="0" xfId="1" applyNumberFormat="1" applyFont="1" applyFill="1" applyBorder="1" applyAlignment="1">
      <alignment horizontal="left"/>
    </xf>
    <xf numFmtId="169" fontId="3" fillId="0" borderId="8" xfId="6" applyNumberFormat="1" applyFont="1" applyFill="1" applyBorder="1" applyAlignment="1">
      <alignment horizontal="center" vertical="center"/>
    </xf>
    <xf numFmtId="169" fontId="4" fillId="0" borderId="0" xfId="6" applyNumberFormat="1" applyFont="1" applyFill="1" applyAlignment="1">
      <alignment horizontal="center" vertical="center"/>
    </xf>
    <xf numFmtId="169" fontId="4" fillId="0" borderId="0" xfId="0" applyNumberFormat="1" applyFont="1" applyFill="1" applyAlignment="1">
      <alignment horizontal="center" vertical="center"/>
    </xf>
    <xf numFmtId="165" fontId="4" fillId="0" borderId="2" xfId="0" applyNumberFormat="1" applyFont="1" applyFill="1" applyBorder="1" applyAlignment="1">
      <alignment horizontal="left"/>
    </xf>
    <xf numFmtId="169" fontId="3" fillId="0" borderId="7" xfId="6" applyNumberFormat="1" applyFont="1" applyFill="1" applyBorder="1" applyAlignment="1">
      <alignment horizontal="center" vertical="center" wrapText="1"/>
    </xf>
    <xf numFmtId="169" fontId="4" fillId="0" borderId="0" xfId="0" applyNumberFormat="1" applyFont="1" applyFill="1" applyAlignment="1">
      <alignment horizontal="left"/>
    </xf>
    <xf numFmtId="169" fontId="4" fillId="0" borderId="0" xfId="6" applyNumberFormat="1" applyFont="1" applyFill="1" applyAlignment="1">
      <alignment horizontal="left"/>
    </xf>
    <xf numFmtId="169" fontId="4" fillId="0" borderId="0" xfId="6" applyNumberFormat="1" applyFont="1" applyFill="1" applyAlignment="1">
      <alignment horizontal="center"/>
    </xf>
    <xf numFmtId="165" fontId="15" fillId="0" borderId="0" xfId="0" applyNumberFormat="1" applyFont="1" applyFill="1" applyAlignment="1">
      <alignment horizontal="center" vertical="center"/>
    </xf>
    <xf numFmtId="165" fontId="3" fillId="0" borderId="0" xfId="0" applyNumberFormat="1" applyFont="1" applyFill="1" applyAlignment="1">
      <alignment horizontal="center" wrapText="1"/>
    </xf>
    <xf numFmtId="10" fontId="4" fillId="0" borderId="0" xfId="6" applyNumberFormat="1" applyFont="1" applyAlignment="1">
      <alignment horizontal="left"/>
    </xf>
    <xf numFmtId="2" fontId="4" fillId="0" borderId="0" xfId="0" applyNumberFormat="1" applyFont="1" applyAlignment="1">
      <alignment horizontal="center" vertical="center" wrapText="1"/>
    </xf>
    <xf numFmtId="2" fontId="4" fillId="0" borderId="0" xfId="0" applyNumberFormat="1" applyFont="1" applyAlignment="1">
      <alignment horizontal="left" wrapText="1"/>
    </xf>
    <xf numFmtId="2" fontId="0" fillId="0" borderId="0" xfId="0" applyNumberFormat="1" applyAlignment="1">
      <alignment horizontal="left"/>
    </xf>
    <xf numFmtId="165" fontId="4" fillId="0" borderId="9" xfId="0" applyNumberFormat="1" applyFont="1" applyBorder="1" applyAlignment="1">
      <alignment horizontal="center" vertical="center" wrapText="1"/>
    </xf>
    <xf numFmtId="168" fontId="16" fillId="0" borderId="0" xfId="1" applyNumberFormat="1" applyFont="1" applyFill="1" applyBorder="1" applyAlignment="1">
      <alignment horizontal="center" vertical="center"/>
    </xf>
    <xf numFmtId="10" fontId="16" fillId="0" borderId="0" xfId="6" applyNumberFormat="1" applyFont="1" applyAlignment="1">
      <alignment horizontal="left"/>
    </xf>
    <xf numFmtId="165" fontId="16" fillId="0" borderId="0" xfId="0" applyNumberFormat="1" applyFont="1" applyAlignment="1">
      <alignment horizontal="left"/>
    </xf>
    <xf numFmtId="165" fontId="3" fillId="0" borderId="0" xfId="0" applyNumberFormat="1" applyFont="1" applyFill="1" applyAlignment="1">
      <alignment horizontal="center" vertical="center"/>
    </xf>
    <xf numFmtId="2" fontId="4" fillId="0" borderId="0" xfId="0" applyNumberFormat="1" applyFont="1" applyFill="1" applyAlignment="1">
      <alignment horizontal="left"/>
    </xf>
    <xf numFmtId="170" fontId="17" fillId="2" borderId="0" xfId="1" applyNumberFormat="1" applyFont="1" applyFill="1"/>
    <xf numFmtId="10" fontId="3" fillId="0" borderId="8" xfId="6" applyNumberFormat="1" applyFont="1" applyBorder="1" applyAlignment="1">
      <alignment horizontal="center" vertical="center"/>
    </xf>
    <xf numFmtId="165" fontId="4" fillId="0" borderId="5" xfId="1" applyNumberFormat="1" applyFont="1" applyBorder="1" applyAlignment="1">
      <alignment horizontal="center" vertical="center"/>
    </xf>
    <xf numFmtId="165" fontId="4" fillId="0" borderId="0" xfId="0" applyNumberFormat="1" applyFont="1" applyFill="1" applyBorder="1" applyAlignment="1"/>
    <xf numFmtId="165" fontId="3" fillId="0" borderId="0" xfId="0" applyNumberFormat="1" applyFont="1" applyFill="1" applyBorder="1" applyAlignment="1">
      <alignment horizontal="center" vertical="center"/>
    </xf>
    <xf numFmtId="165" fontId="3" fillId="0" borderId="3" xfId="0" applyNumberFormat="1" applyFont="1" applyFill="1" applyBorder="1" applyAlignment="1">
      <alignment horizontal="center" vertical="center"/>
    </xf>
    <xf numFmtId="165" fontId="3" fillId="0" borderId="5" xfId="0" applyNumberFormat="1" applyFont="1" applyFill="1" applyBorder="1" applyAlignment="1">
      <alignment horizontal="center" vertical="center"/>
    </xf>
    <xf numFmtId="10" fontId="3" fillId="0" borderId="7" xfId="1" applyNumberFormat="1" applyFont="1" applyFill="1" applyBorder="1" applyAlignment="1">
      <alignment horizontal="center" vertical="center"/>
    </xf>
    <xf numFmtId="165" fontId="4" fillId="0" borderId="0" xfId="0" applyNumberFormat="1" applyFont="1" applyFill="1" applyBorder="1" applyAlignment="1">
      <alignment vertical="center"/>
    </xf>
    <xf numFmtId="165" fontId="3" fillId="0" borderId="0" xfId="0" applyNumberFormat="1" applyFont="1" applyFill="1" applyAlignment="1">
      <alignment horizontal="center" wrapText="1"/>
    </xf>
    <xf numFmtId="49" fontId="4" fillId="0" borderId="0" xfId="0" applyNumberFormat="1" applyFont="1" applyFill="1" applyBorder="1" applyAlignment="1">
      <alignment horizontal="center" vertical="top"/>
    </xf>
    <xf numFmtId="165" fontId="4" fillId="0" borderId="0" xfId="0" applyNumberFormat="1" applyFont="1" applyFill="1" applyAlignment="1">
      <alignment horizontal="center" wrapText="1"/>
    </xf>
    <xf numFmtId="0" fontId="0" fillId="0" borderId="0" xfId="0" applyBorder="1" applyAlignment="1">
      <alignment horizontal="left"/>
    </xf>
    <xf numFmtId="168" fontId="0" fillId="0" borderId="0" xfId="0" applyNumberFormat="1" applyAlignment="1">
      <alignment horizontal="left"/>
    </xf>
    <xf numFmtId="165" fontId="0" fillId="0" borderId="0" xfId="0" applyNumberFormat="1" applyAlignment="1">
      <alignment horizontal="left"/>
    </xf>
    <xf numFmtId="165" fontId="3" fillId="0" borderId="0" xfId="0" applyNumberFormat="1" applyFont="1" applyFill="1" applyBorder="1" applyAlignment="1">
      <alignment horizontal="center" vertical="center"/>
    </xf>
    <xf numFmtId="165" fontId="3" fillId="0" borderId="3" xfId="0" applyNumberFormat="1" applyFont="1" applyFill="1" applyBorder="1" applyAlignment="1">
      <alignment horizontal="center" vertical="center"/>
    </xf>
    <xf numFmtId="3" fontId="4" fillId="0" borderId="0" xfId="0" applyNumberFormat="1" applyFont="1" applyAlignment="1">
      <alignment horizontal="center" vertical="center"/>
    </xf>
    <xf numFmtId="3" fontId="4" fillId="0" borderId="0" xfId="0" applyNumberFormat="1" applyFont="1" applyBorder="1" applyAlignment="1">
      <alignment horizontal="center" vertical="center"/>
    </xf>
    <xf numFmtId="165" fontId="3" fillId="0" borderId="5" xfId="0" applyNumberFormat="1" applyFont="1" applyFill="1" applyBorder="1" applyAlignment="1">
      <alignment horizontal="center" vertical="center"/>
    </xf>
    <xf numFmtId="3" fontId="4" fillId="0" borderId="0" xfId="0" applyNumberFormat="1" applyFont="1" applyAlignment="1">
      <alignment vertical="center"/>
    </xf>
    <xf numFmtId="3" fontId="4" fillId="0" borderId="0" xfId="0" applyNumberFormat="1" applyFont="1" applyBorder="1" applyAlignment="1">
      <alignment vertical="center"/>
    </xf>
    <xf numFmtId="165" fontId="3" fillId="0" borderId="4" xfId="0" applyNumberFormat="1" applyFont="1" applyFill="1" applyBorder="1" applyAlignment="1">
      <alignment vertical="center"/>
    </xf>
    <xf numFmtId="165" fontId="3" fillId="0" borderId="5" xfId="0" applyNumberFormat="1" applyFont="1" applyFill="1" applyBorder="1" applyAlignment="1">
      <alignment vertical="center"/>
    </xf>
    <xf numFmtId="165" fontId="8" fillId="0" borderId="0" xfId="0" applyNumberFormat="1" applyFont="1" applyFill="1" applyAlignment="1">
      <alignment vertical="center" readingOrder="2"/>
    </xf>
    <xf numFmtId="165" fontId="3" fillId="0" borderId="0" xfId="0" applyNumberFormat="1" applyFont="1" applyFill="1" applyBorder="1" applyAlignment="1">
      <alignment vertical="center"/>
    </xf>
    <xf numFmtId="3" fontId="0" fillId="2" borderId="0" xfId="0" applyNumberFormat="1" applyFill="1"/>
    <xf numFmtId="3" fontId="0" fillId="0" borderId="0" xfId="0" applyNumberFormat="1" applyFill="1"/>
    <xf numFmtId="165" fontId="3" fillId="0" borderId="2" xfId="0" applyNumberFormat="1" applyFont="1" applyFill="1" applyBorder="1" applyAlignment="1">
      <alignment horizontal="center" vertical="center"/>
    </xf>
    <xf numFmtId="165" fontId="3" fillId="0" borderId="3" xfId="0" applyNumberFormat="1" applyFont="1" applyFill="1" applyBorder="1" applyAlignment="1">
      <alignment horizontal="center" vertical="center"/>
    </xf>
    <xf numFmtId="165" fontId="4" fillId="0" borderId="0" xfId="0" applyNumberFormat="1" applyFont="1" applyFill="1" applyAlignment="1">
      <alignment horizontal="center"/>
    </xf>
    <xf numFmtId="165" fontId="3" fillId="0" borderId="6" xfId="0" applyNumberFormat="1" applyFont="1" applyFill="1" applyBorder="1" applyAlignment="1">
      <alignment horizontal="center" vertical="center"/>
    </xf>
    <xf numFmtId="3" fontId="16" fillId="0" borderId="0" xfId="6" applyNumberFormat="1" applyFont="1" applyAlignment="1">
      <alignment horizontal="left"/>
    </xf>
    <xf numFmtId="165" fontId="16" fillId="0" borderId="0" xfId="0" applyNumberFormat="1" applyFont="1" applyAlignment="1">
      <alignment horizontal="center" vertical="center"/>
    </xf>
    <xf numFmtId="10" fontId="16" fillId="0" borderId="0" xfId="6" applyNumberFormat="1" applyFont="1" applyAlignment="1">
      <alignment horizontal="center" vertical="center"/>
    </xf>
    <xf numFmtId="9" fontId="9" fillId="0" borderId="9" xfId="6" applyNumberFormat="1" applyFont="1" applyFill="1" applyBorder="1" applyAlignment="1">
      <alignment horizontal="center" vertical="center" wrapText="1" readingOrder="2"/>
    </xf>
    <xf numFmtId="10" fontId="9" fillId="0" borderId="9" xfId="6" applyNumberFormat="1" applyFont="1" applyFill="1" applyBorder="1" applyAlignment="1">
      <alignment horizontal="center" vertical="center" wrapText="1" readingOrder="2"/>
    </xf>
    <xf numFmtId="166" fontId="4" fillId="0" borderId="0" xfId="1" applyNumberFormat="1" applyFont="1" applyFill="1" applyAlignment="1">
      <alignment horizontal="left"/>
    </xf>
    <xf numFmtId="2" fontId="4" fillId="0" borderId="0" xfId="1" applyNumberFormat="1" applyFont="1" applyFill="1" applyAlignment="1">
      <alignment horizontal="left"/>
    </xf>
    <xf numFmtId="0" fontId="18" fillId="0" borderId="10" xfId="0" applyFont="1" applyBorder="1" applyAlignment="1">
      <alignment horizontal="center" vertical="center" wrapText="1"/>
    </xf>
    <xf numFmtId="0" fontId="18" fillId="0" borderId="9" xfId="0" applyFont="1" applyBorder="1" applyAlignment="1">
      <alignment horizontal="center" vertical="center" wrapText="1"/>
    </xf>
    <xf numFmtId="165" fontId="3" fillId="0" borderId="0" xfId="0" applyNumberFormat="1" applyFont="1" applyFill="1" applyAlignment="1">
      <alignment horizontal="center" wrapText="1"/>
    </xf>
    <xf numFmtId="10" fontId="3" fillId="0" borderId="8" xfId="0" applyNumberFormat="1" applyFont="1" applyBorder="1" applyAlignment="1">
      <alignment horizontal="center" vertical="center"/>
    </xf>
    <xf numFmtId="165" fontId="4" fillId="0" borderId="9" xfId="0" applyNumberFormat="1" applyFont="1" applyFill="1" applyBorder="1" applyAlignment="1">
      <alignment horizontal="center" vertical="center"/>
    </xf>
    <xf numFmtId="165" fontId="3" fillId="0" borderId="0" xfId="0" applyNumberFormat="1" applyFont="1" applyFill="1" applyBorder="1" applyAlignment="1">
      <alignment horizontal="center" vertical="center"/>
    </xf>
    <xf numFmtId="165" fontId="3" fillId="0" borderId="0" xfId="0" applyNumberFormat="1" applyFont="1" applyAlignment="1">
      <alignment horizontal="center" vertical="center"/>
    </xf>
    <xf numFmtId="165" fontId="3" fillId="0" borderId="5" xfId="0" applyNumberFormat="1" applyFont="1" applyBorder="1" applyAlignment="1">
      <alignment horizontal="center" vertical="center"/>
    </xf>
    <xf numFmtId="165" fontId="3" fillId="0" borderId="0" xfId="0" applyNumberFormat="1" applyFont="1" applyAlignment="1">
      <alignment horizontal="center" vertical="center"/>
    </xf>
    <xf numFmtId="165" fontId="3" fillId="0" borderId="5" xfId="0" applyNumberFormat="1" applyFont="1" applyBorder="1" applyAlignment="1">
      <alignment horizontal="center" vertical="center"/>
    </xf>
    <xf numFmtId="165" fontId="3" fillId="0" borderId="0" xfId="0" applyNumberFormat="1" applyFont="1" applyFill="1" applyAlignment="1">
      <alignment horizontal="center" wrapText="1"/>
    </xf>
    <xf numFmtId="171" fontId="4" fillId="0" borderId="0" xfId="0" applyNumberFormat="1" applyFont="1" applyFill="1" applyBorder="1" applyAlignment="1">
      <alignment horizontal="left"/>
    </xf>
    <xf numFmtId="165" fontId="3" fillId="0" borderId="3" xfId="0" applyNumberFormat="1" applyFont="1" applyBorder="1" applyAlignment="1">
      <alignment horizontal="center" vertical="center"/>
    </xf>
    <xf numFmtId="169" fontId="3" fillId="0" borderId="3" xfId="0" applyNumberFormat="1" applyFont="1" applyBorder="1" applyAlignment="1">
      <alignment horizontal="center" vertical="center" wrapText="1"/>
    </xf>
    <xf numFmtId="165" fontId="3" fillId="0" borderId="7" xfId="0" applyNumberFormat="1" applyFont="1" applyBorder="1" applyAlignment="1">
      <alignment horizontal="center" vertical="center"/>
    </xf>
    <xf numFmtId="169" fontId="3" fillId="0" borderId="0" xfId="0" applyNumberFormat="1" applyFont="1" applyAlignment="1">
      <alignment horizontal="center" vertical="center" wrapText="1"/>
    </xf>
    <xf numFmtId="2" fontId="4" fillId="0" borderId="0" xfId="0" applyNumberFormat="1" applyFont="1" applyAlignment="1">
      <alignment horizontal="left"/>
    </xf>
    <xf numFmtId="165" fontId="4" fillId="0" borderId="0" xfId="0" applyNumberFormat="1" applyFont="1" applyAlignment="1">
      <alignment vertical="center"/>
    </xf>
    <xf numFmtId="165" fontId="4" fillId="0" borderId="0" xfId="1" applyNumberFormat="1" applyFont="1" applyBorder="1" applyAlignment="1">
      <alignment horizontal="center" vertical="center"/>
    </xf>
    <xf numFmtId="168" fontId="4" fillId="0" borderId="0" xfId="1" applyNumberFormat="1" applyFont="1" applyFill="1" applyAlignment="1">
      <alignment horizontal="center" vertical="center"/>
    </xf>
    <xf numFmtId="171" fontId="4" fillId="0" borderId="0" xfId="1" applyNumberFormat="1" applyFont="1" applyFill="1" applyAlignment="1">
      <alignment horizontal="center" vertical="center"/>
    </xf>
    <xf numFmtId="165" fontId="3" fillId="0" borderId="0" xfId="0" applyNumberFormat="1" applyFont="1" applyFill="1" applyAlignment="1">
      <alignment horizontal="center" vertical="center"/>
    </xf>
    <xf numFmtId="165" fontId="3" fillId="0" borderId="4" xfId="0" applyNumberFormat="1" applyFont="1" applyFill="1" applyBorder="1" applyAlignment="1">
      <alignment horizontal="center" vertical="center"/>
    </xf>
    <xf numFmtId="165" fontId="3" fillId="0" borderId="3" xfId="1" applyNumberFormat="1" applyFont="1" applyFill="1" applyBorder="1" applyAlignment="1">
      <alignment horizontal="center" vertical="center"/>
    </xf>
    <xf numFmtId="165" fontId="3" fillId="0" borderId="2" xfId="1" applyNumberFormat="1" applyFont="1" applyFill="1" applyBorder="1" applyAlignment="1">
      <alignment horizontal="center" vertical="center"/>
    </xf>
    <xf numFmtId="165" fontId="3" fillId="0" borderId="4" xfId="1" applyNumberFormat="1" applyFont="1" applyFill="1" applyBorder="1" applyAlignment="1">
      <alignment horizontal="center" vertical="center"/>
    </xf>
    <xf numFmtId="165" fontId="3" fillId="0" borderId="2" xfId="1" applyNumberFormat="1" applyFont="1" applyFill="1" applyBorder="1" applyAlignment="1">
      <alignment horizontal="center" vertical="center" wrapText="1"/>
    </xf>
    <xf numFmtId="165" fontId="3" fillId="0" borderId="4" xfId="1" applyNumberFormat="1" applyFont="1" applyFill="1" applyBorder="1" applyAlignment="1">
      <alignment horizontal="center" vertical="center" wrapText="1"/>
    </xf>
    <xf numFmtId="10" fontId="3" fillId="0" borderId="2" xfId="6" applyNumberFormat="1" applyFont="1" applyFill="1" applyBorder="1" applyAlignment="1">
      <alignment horizontal="center" vertical="center" wrapText="1"/>
    </xf>
    <xf numFmtId="10" fontId="3" fillId="0" borderId="4" xfId="6" applyNumberFormat="1" applyFont="1" applyFill="1" applyBorder="1" applyAlignment="1">
      <alignment horizontal="center" vertical="center" wrapText="1"/>
    </xf>
    <xf numFmtId="165" fontId="4" fillId="0" borderId="0" xfId="0" applyNumberFormat="1" applyFont="1" applyAlignment="1">
      <alignment horizontal="right" vertical="center" readingOrder="2"/>
    </xf>
    <xf numFmtId="165" fontId="3" fillId="0" borderId="0" xfId="0" applyNumberFormat="1" applyFont="1" applyFill="1" applyBorder="1" applyAlignment="1">
      <alignment horizontal="center" vertical="center"/>
    </xf>
    <xf numFmtId="165" fontId="3" fillId="0" borderId="2" xfId="0" applyNumberFormat="1" applyFont="1" applyFill="1" applyBorder="1" applyAlignment="1">
      <alignment horizontal="center" vertical="center"/>
    </xf>
    <xf numFmtId="165" fontId="8" fillId="0" borderId="0" xfId="0" applyNumberFormat="1" applyFont="1" applyFill="1" applyAlignment="1">
      <alignment horizontal="right" vertical="center" readingOrder="2"/>
    </xf>
    <xf numFmtId="165" fontId="3" fillId="0" borderId="3" xfId="0" applyNumberFormat="1" applyFont="1" applyFill="1" applyBorder="1" applyAlignment="1">
      <alignment horizontal="center" vertical="center"/>
    </xf>
    <xf numFmtId="165" fontId="3" fillId="0" borderId="2" xfId="0" applyNumberFormat="1" applyFont="1" applyFill="1" applyBorder="1" applyAlignment="1">
      <alignment horizontal="center" vertical="center" wrapText="1"/>
    </xf>
    <xf numFmtId="165" fontId="3" fillId="0" borderId="4" xfId="0" applyNumberFormat="1" applyFont="1" applyFill="1" applyBorder="1" applyAlignment="1">
      <alignment horizontal="center" vertical="center" wrapText="1"/>
    </xf>
    <xf numFmtId="165" fontId="3" fillId="0" borderId="0" xfId="0" applyNumberFormat="1" applyFont="1" applyBorder="1" applyAlignment="1">
      <alignment horizontal="center" vertical="center"/>
    </xf>
    <xf numFmtId="165" fontId="3" fillId="0" borderId="0" xfId="0" applyNumberFormat="1" applyFont="1" applyAlignment="1">
      <alignment horizontal="center" vertical="center"/>
    </xf>
    <xf numFmtId="165" fontId="3" fillId="0" borderId="5" xfId="0" applyNumberFormat="1" applyFont="1" applyBorder="1" applyAlignment="1">
      <alignment horizontal="center" vertical="center"/>
    </xf>
    <xf numFmtId="165" fontId="8" fillId="0" borderId="0" xfId="0" applyNumberFormat="1" applyFont="1" applyBorder="1" applyAlignment="1">
      <alignment horizontal="right" vertical="center" readingOrder="2"/>
    </xf>
    <xf numFmtId="165" fontId="3" fillId="0" borderId="0" xfId="0" applyNumberFormat="1" applyFont="1" applyFill="1" applyBorder="1" applyAlignment="1">
      <alignment horizontal="center" vertical="center" wrapText="1"/>
    </xf>
    <xf numFmtId="165" fontId="3" fillId="0" borderId="0" xfId="0" applyNumberFormat="1" applyFont="1" applyFill="1" applyAlignment="1">
      <alignment horizontal="center" vertical="center" wrapText="1"/>
    </xf>
    <xf numFmtId="165" fontId="13" fillId="0" borderId="0" xfId="1" applyNumberFormat="1" applyFont="1" applyFill="1" applyAlignment="1">
      <alignment horizontal="right" vertical="center" wrapText="1"/>
    </xf>
    <xf numFmtId="165" fontId="3" fillId="0" borderId="2" xfId="0" applyNumberFormat="1" applyFont="1" applyBorder="1" applyAlignment="1">
      <alignment horizontal="center" vertical="center"/>
    </xf>
    <xf numFmtId="165" fontId="3" fillId="0" borderId="4" xfId="0" applyNumberFormat="1" applyFont="1" applyBorder="1" applyAlignment="1">
      <alignment horizontal="center" vertical="center"/>
    </xf>
    <xf numFmtId="165" fontId="3" fillId="0" borderId="3" xfId="0" applyNumberFormat="1" applyFont="1" applyBorder="1" applyAlignment="1">
      <alignment horizontal="center" vertical="center"/>
    </xf>
    <xf numFmtId="165" fontId="8" fillId="0" borderId="0" xfId="0" applyNumberFormat="1" applyFont="1" applyAlignment="1">
      <alignment horizontal="right" vertical="center" readingOrder="2"/>
    </xf>
    <xf numFmtId="165" fontId="6" fillId="0" borderId="0" xfId="3" applyNumberFormat="1" applyFont="1" applyFill="1" applyAlignment="1">
      <alignment horizontal="center" vertical="center"/>
    </xf>
    <xf numFmtId="165" fontId="8" fillId="0" borderId="0" xfId="3" applyNumberFormat="1" applyFont="1" applyFill="1" applyAlignment="1">
      <alignment horizontal="right" vertical="center" readingOrder="2"/>
    </xf>
    <xf numFmtId="165" fontId="8" fillId="0" borderId="0" xfId="0" applyNumberFormat="1" applyFont="1" applyFill="1" applyAlignment="1">
      <alignment horizontal="right" vertical="center"/>
    </xf>
    <xf numFmtId="165" fontId="3" fillId="0" borderId="1" xfId="0" applyNumberFormat="1" applyFont="1" applyFill="1" applyBorder="1" applyAlignment="1">
      <alignment horizontal="center" vertical="center"/>
    </xf>
    <xf numFmtId="165" fontId="3" fillId="0" borderId="0" xfId="0" applyNumberFormat="1" applyFont="1" applyFill="1" applyAlignment="1">
      <alignment horizontal="center" wrapText="1"/>
    </xf>
  </cellXfs>
  <cellStyles count="7">
    <cellStyle name="Comma" xfId="1" builtinId="3"/>
    <cellStyle name="Normal" xfId="0" builtinId="0"/>
    <cellStyle name="Normal 2 2" xfId="3" xr:uid="{00000000-0005-0000-0000-000002000000}"/>
    <cellStyle name="Normal 3" xfId="2" xr:uid="{00000000-0005-0000-0000-000003000000}"/>
    <cellStyle name="Normal 5" xfId="4" xr:uid="{00000000-0005-0000-0000-000004000000}"/>
    <cellStyle name="Percent" xfId="6" builtinId="5"/>
    <cellStyle name="Percent 2" xfId="5" xr:uid="{00000000-0005-0000-0000-00000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685173</xdr:colOff>
      <xdr:row>2</xdr:row>
      <xdr:rowOff>98536</xdr:rowOff>
    </xdr:from>
    <xdr:to>
      <xdr:col>1</xdr:col>
      <xdr:colOff>1944414</xdr:colOff>
      <xdr:row>7</xdr:row>
      <xdr:rowOff>115876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91E3E5A-576D-4FD5-9DBD-E9A083E4DD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565102965" y="597777"/>
          <a:ext cx="1259241" cy="1265444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001-Fund/001-Sabad/&#1589;&#1606;&#1583;&#1608;&#1602;%20&#1608;%20&#1587;&#1576;&#1583;/&#1575;&#1601;&#1588;&#1575;&#1740;%20&#1662;&#1585;&#1578;&#1601;&#1608;&#1740;%20&#1576;&#1585;&#1575;&#1740;%20&#1587;&#1575;&#1586;&#1605;&#1575;&#1606;/&#1578;&#1583;&#1575;&#1608;&#1605;%20&#1575;&#1591;&#1605;&#1740;&#1606;&#1575;&#1606;/1405/14050331/&#1711;&#1586;&#1575;&#1585;&#1588;%20&#1662;&#1585;&#1578;&#1601;&#1608;14050331&#1589;&#1606;&#1583;&#1608;&#1602;%20&#1578;&#1583;&#1575;&#1608;&#1605;%20&#1575;&#1591;&#1605;&#1740;&#1606;&#1575;&#1606;%20&#1578;&#1605;&#1583;&#1606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صورت وضعیت"/>
      <sheetName val="سهام"/>
      <sheetName val="واحدهای صندوق"/>
      <sheetName val="اوراق"/>
      <sheetName val="سپرده "/>
      <sheetName val="کالایی"/>
      <sheetName val="تعدیل قیمت"/>
      <sheetName val="درآمد"/>
      <sheetName val="درآمد سرمایه گذاری در سهام"/>
      <sheetName val="درآمد سرمایه گذاری در صندوق"/>
      <sheetName val="درآمد سرمایه گذاری در اوراق"/>
      <sheetName val="درآمد سپرده بانکی"/>
      <sheetName val="درآمد سرمایه گذاری در کالایی"/>
      <sheetName val="سایر درآمدها"/>
      <sheetName val="مبالغ تخصیصی اوراق"/>
      <sheetName val="سود اوراق بهادار"/>
      <sheetName val="سود سپرده بانکی"/>
      <sheetName val="درآمد ناشی از فروش"/>
      <sheetName val="درآمد ناشی از تغییر قیمت اوراق"/>
    </sheetNames>
    <sheetDataSet>
      <sheetData sheetId="0" refreshError="1"/>
      <sheetData sheetId="1">
        <row r="3">
          <cell r="A3" t="str">
            <v>برای ماه منتهی به 1405/03/31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>
        <row r="15">
          <cell r="E15">
            <v>20797290203334</v>
          </cell>
          <cell r="K15">
            <v>7415090057056</v>
          </cell>
        </row>
      </sheetData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6" tint="0.39997558519241921"/>
    <pageSetUpPr fitToPage="1"/>
  </sheetPr>
  <dimension ref="B10:B12"/>
  <sheetViews>
    <sheetView rightToLeft="1" view="pageBreakPreview" topLeftCell="A4" zoomScale="145" zoomScaleNormal="100" zoomScaleSheetLayoutView="145" workbookViewId="0">
      <selection activeCell="B18" sqref="B18"/>
    </sheetView>
  </sheetViews>
  <sheetFormatPr defaultColWidth="6" defaultRowHeight="19.5" customHeight="1" x14ac:dyDescent="0.25"/>
  <cols>
    <col min="1" max="1" width="6" style="16"/>
    <col min="2" max="2" width="40" style="16" customWidth="1"/>
    <col min="3" max="16384" width="6" style="16"/>
  </cols>
  <sheetData>
    <row r="10" spans="2:2" ht="19.5" customHeight="1" x14ac:dyDescent="0.25">
      <c r="B10" s="15" t="s">
        <v>0</v>
      </c>
    </row>
    <row r="11" spans="2:2" ht="19.5" customHeight="1" x14ac:dyDescent="0.25">
      <c r="B11" s="15" t="s">
        <v>1</v>
      </c>
    </row>
    <row r="12" spans="2:2" ht="19.5" customHeight="1" x14ac:dyDescent="0.25">
      <c r="B12" s="15" t="s">
        <v>223</v>
      </c>
    </row>
  </sheetData>
  <pageMargins left="0.39" right="0.39" top="0.39" bottom="0.39" header="0" footer="0"/>
  <pageSetup paperSize="9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6" tint="0.39997558519241921"/>
    <pageSetUpPr fitToPage="1"/>
  </sheetPr>
  <dimension ref="A1:AA14"/>
  <sheetViews>
    <sheetView rightToLeft="1" view="pageBreakPreview" topLeftCell="A7" zoomScale="115" zoomScaleNormal="100" zoomScaleSheetLayoutView="115" workbookViewId="0">
      <selection activeCell="C11" sqref="C11"/>
    </sheetView>
  </sheetViews>
  <sheetFormatPr defaultRowHeight="18.75" x14ac:dyDescent="0.45"/>
  <cols>
    <col min="1" max="1" width="40.140625" style="5" bestFit="1" customWidth="1"/>
    <col min="2" max="2" width="0.85546875" style="5" customWidth="1"/>
    <col min="3" max="3" width="13" style="6" customWidth="1"/>
    <col min="4" max="4" width="0.85546875" style="6" customWidth="1"/>
    <col min="5" max="5" width="19" style="6" bestFit="1" customWidth="1"/>
    <col min="6" max="6" width="0.85546875" style="6" customWidth="1"/>
    <col min="7" max="7" width="19" style="6" bestFit="1" customWidth="1"/>
    <col min="8" max="8" width="0.85546875" style="6" customWidth="1"/>
    <col min="9" max="9" width="14.85546875" style="6" bestFit="1" customWidth="1"/>
    <col min="10" max="10" width="0.85546875" style="6" customWidth="1"/>
    <col min="11" max="11" width="20" style="6" bestFit="1" customWidth="1"/>
    <col min="12" max="12" width="0.85546875" style="6" customWidth="1"/>
    <col min="13" max="13" width="13.42578125" style="6" bestFit="1" customWidth="1"/>
    <col min="14" max="14" width="0.85546875" style="6" customWidth="1"/>
    <col min="15" max="15" width="17.5703125" style="6" bestFit="1" customWidth="1"/>
    <col min="16" max="16" width="0.85546875" style="6" customWidth="1"/>
    <col min="17" max="17" width="13" style="6" customWidth="1"/>
    <col min="18" max="18" width="0.85546875" style="6" customWidth="1"/>
    <col min="19" max="19" width="12" style="6" customWidth="1"/>
    <col min="20" max="20" width="0.85546875" style="6" customWidth="1"/>
    <col min="21" max="21" width="20.140625" style="6" bestFit="1" customWidth="1"/>
    <col min="22" max="22" width="0.85546875" style="6" customWidth="1"/>
    <col min="23" max="23" width="21.7109375" style="6" customWidth="1"/>
    <col min="24" max="24" width="0.85546875" style="6" customWidth="1"/>
    <col min="25" max="25" width="11.42578125" style="90" customWidth="1"/>
    <col min="26" max="26" width="2.140625" style="5" customWidth="1"/>
    <col min="27" max="27" width="20.140625" style="5" bestFit="1" customWidth="1"/>
    <col min="28" max="16384" width="9.140625" style="5"/>
  </cols>
  <sheetData>
    <row r="1" spans="1:27" ht="21" x14ac:dyDescent="0.45">
      <c r="A1" s="206" t="s">
        <v>0</v>
      </c>
      <c r="B1" s="206"/>
      <c r="C1" s="206"/>
      <c r="D1" s="206"/>
      <c r="E1" s="206"/>
      <c r="F1" s="206"/>
      <c r="G1" s="206"/>
      <c r="H1" s="206"/>
      <c r="I1" s="206"/>
      <c r="J1" s="206"/>
      <c r="K1" s="206"/>
      <c r="L1" s="206"/>
      <c r="M1" s="206"/>
      <c r="N1" s="206"/>
      <c r="O1" s="206"/>
      <c r="P1" s="206"/>
      <c r="Q1" s="206"/>
      <c r="R1" s="206"/>
      <c r="S1" s="206"/>
      <c r="T1" s="206"/>
      <c r="U1" s="206"/>
      <c r="V1" s="206"/>
      <c r="W1" s="206"/>
      <c r="X1" s="206"/>
      <c r="Y1" s="206"/>
      <c r="AA1" s="5">
        <v>274228358895597</v>
      </c>
    </row>
    <row r="2" spans="1:27" ht="21" x14ac:dyDescent="0.45">
      <c r="A2" s="206" t="s">
        <v>1</v>
      </c>
      <c r="B2" s="206"/>
      <c r="C2" s="206"/>
      <c r="D2" s="206"/>
      <c r="E2" s="206"/>
      <c r="F2" s="206"/>
      <c r="G2" s="206"/>
      <c r="H2" s="206"/>
      <c r="I2" s="206"/>
      <c r="J2" s="206"/>
      <c r="K2" s="206"/>
      <c r="L2" s="206"/>
      <c r="M2" s="206"/>
      <c r="N2" s="206"/>
      <c r="O2" s="206"/>
      <c r="P2" s="206"/>
      <c r="Q2" s="206"/>
      <c r="R2" s="206"/>
      <c r="S2" s="206"/>
      <c r="T2" s="206"/>
      <c r="U2" s="206"/>
      <c r="V2" s="206"/>
      <c r="W2" s="206"/>
      <c r="X2" s="206"/>
      <c r="Y2" s="206"/>
    </row>
    <row r="3" spans="1:27" ht="21" x14ac:dyDescent="0.45">
      <c r="A3" s="206" t="s">
        <v>223</v>
      </c>
      <c r="B3" s="206"/>
      <c r="C3" s="206"/>
      <c r="D3" s="206"/>
      <c r="E3" s="206"/>
      <c r="F3" s="206"/>
      <c r="G3" s="206"/>
      <c r="H3" s="206"/>
      <c r="I3" s="206"/>
      <c r="J3" s="206"/>
      <c r="K3" s="206"/>
      <c r="L3" s="206"/>
      <c r="M3" s="206"/>
      <c r="N3" s="206"/>
      <c r="O3" s="206"/>
      <c r="P3" s="206"/>
      <c r="Q3" s="206"/>
      <c r="R3" s="206"/>
      <c r="S3" s="206"/>
      <c r="T3" s="206"/>
      <c r="U3" s="206"/>
      <c r="V3" s="206"/>
      <c r="W3" s="206"/>
      <c r="X3" s="206"/>
      <c r="Y3" s="206"/>
    </row>
    <row r="4" spans="1:27" ht="21" x14ac:dyDescent="0.45">
      <c r="A4" s="40" t="s">
        <v>134</v>
      </c>
      <c r="B4" s="47"/>
      <c r="C4" s="71"/>
      <c r="D4" s="71"/>
      <c r="E4" s="71"/>
      <c r="F4" s="71"/>
      <c r="G4" s="71"/>
      <c r="H4" s="71"/>
      <c r="I4" s="71"/>
      <c r="J4" s="71"/>
      <c r="K4" s="71"/>
      <c r="L4" s="71"/>
      <c r="M4" s="71"/>
      <c r="N4" s="71"/>
      <c r="O4" s="71"/>
      <c r="P4" s="71"/>
      <c r="Q4" s="71"/>
      <c r="R4" s="71"/>
      <c r="S4" s="71"/>
      <c r="T4" s="71"/>
      <c r="U4" s="71"/>
      <c r="V4" s="71"/>
      <c r="W4" s="71"/>
      <c r="X4" s="71"/>
      <c r="Y4" s="87"/>
    </row>
    <row r="5" spans="1:27" ht="21" x14ac:dyDescent="0.45">
      <c r="A5" s="40" t="s">
        <v>135</v>
      </c>
      <c r="B5" s="47"/>
      <c r="C5" s="71"/>
      <c r="D5" s="71"/>
      <c r="E5" s="71"/>
      <c r="F5" s="71"/>
      <c r="G5" s="71"/>
      <c r="H5" s="71"/>
      <c r="I5" s="71"/>
      <c r="J5" s="71"/>
      <c r="K5" s="71"/>
      <c r="L5" s="71"/>
      <c r="M5" s="71"/>
      <c r="N5" s="71"/>
      <c r="O5" s="71"/>
      <c r="P5" s="71"/>
      <c r="Q5" s="71"/>
      <c r="R5" s="71"/>
      <c r="S5" s="71"/>
      <c r="T5" s="71"/>
      <c r="U5" s="71"/>
      <c r="V5" s="71"/>
      <c r="W5" s="71"/>
      <c r="X5" s="71"/>
      <c r="Y5" s="87"/>
    </row>
    <row r="6" spans="1:27" ht="21" x14ac:dyDescent="0.45">
      <c r="B6" s="47"/>
      <c r="C6" s="207" t="s">
        <v>194</v>
      </c>
      <c r="D6" s="207"/>
      <c r="E6" s="207"/>
      <c r="F6" s="207"/>
      <c r="G6" s="207"/>
      <c r="I6" s="207" t="s">
        <v>2</v>
      </c>
      <c r="J6" s="207"/>
      <c r="K6" s="207"/>
      <c r="L6" s="207"/>
      <c r="M6" s="207"/>
      <c r="N6" s="207"/>
      <c r="O6" s="207"/>
      <c r="Q6" s="207" t="s">
        <v>224</v>
      </c>
      <c r="R6" s="207"/>
      <c r="S6" s="207"/>
      <c r="T6" s="207"/>
      <c r="U6" s="207"/>
      <c r="V6" s="207"/>
      <c r="W6" s="207"/>
      <c r="X6" s="207"/>
      <c r="Y6" s="207"/>
    </row>
    <row r="7" spans="1:27" ht="21" customHeight="1" x14ac:dyDescent="0.45">
      <c r="A7" s="216" t="s">
        <v>5</v>
      </c>
      <c r="B7" s="47"/>
      <c r="C7" s="209" t="s">
        <v>6</v>
      </c>
      <c r="D7" s="22"/>
      <c r="E7" s="209" t="s">
        <v>7</v>
      </c>
      <c r="F7" s="22"/>
      <c r="G7" s="209" t="s">
        <v>8</v>
      </c>
      <c r="I7" s="208" t="s">
        <v>3</v>
      </c>
      <c r="J7" s="208"/>
      <c r="K7" s="208"/>
      <c r="L7" s="22"/>
      <c r="M7" s="208" t="s">
        <v>4</v>
      </c>
      <c r="N7" s="208"/>
      <c r="O7" s="208"/>
      <c r="Q7" s="209" t="s">
        <v>6</v>
      </c>
      <c r="R7" s="22"/>
      <c r="S7" s="211" t="s">
        <v>10</v>
      </c>
      <c r="T7" s="22"/>
      <c r="U7" s="209" t="s">
        <v>7</v>
      </c>
      <c r="V7" s="22"/>
      <c r="W7" s="209" t="s">
        <v>8</v>
      </c>
      <c r="X7" s="22"/>
      <c r="Y7" s="213" t="s">
        <v>120</v>
      </c>
    </row>
    <row r="8" spans="1:27" ht="21" x14ac:dyDescent="0.45">
      <c r="A8" s="207"/>
      <c r="B8" s="47"/>
      <c r="C8" s="210"/>
      <c r="E8" s="210"/>
      <c r="G8" s="210"/>
      <c r="I8" s="50" t="s">
        <v>6</v>
      </c>
      <c r="J8" s="22"/>
      <c r="K8" s="50" t="s">
        <v>7</v>
      </c>
      <c r="M8" s="50" t="s">
        <v>6</v>
      </c>
      <c r="N8" s="22"/>
      <c r="O8" s="50" t="s">
        <v>9</v>
      </c>
      <c r="Q8" s="210"/>
      <c r="S8" s="212"/>
      <c r="U8" s="210"/>
      <c r="W8" s="210"/>
      <c r="Y8" s="214"/>
    </row>
    <row r="9" spans="1:27" ht="21.75" customHeight="1" x14ac:dyDescent="0.45">
      <c r="A9" s="20"/>
      <c r="B9" s="47"/>
      <c r="C9" s="51"/>
      <c r="E9" s="49" t="s">
        <v>121</v>
      </c>
      <c r="G9" s="49" t="s">
        <v>121</v>
      </c>
      <c r="I9" s="51"/>
      <c r="J9" s="23"/>
      <c r="K9" s="49" t="s">
        <v>121</v>
      </c>
      <c r="M9" s="51"/>
      <c r="N9" s="23"/>
      <c r="O9" s="49" t="s">
        <v>121</v>
      </c>
      <c r="Q9" s="51"/>
      <c r="S9" s="49" t="s">
        <v>121</v>
      </c>
      <c r="U9" s="49" t="s">
        <v>121</v>
      </c>
      <c r="W9" s="49" t="s">
        <v>121</v>
      </c>
      <c r="Y9" s="88"/>
    </row>
    <row r="10" spans="1:27" ht="21" x14ac:dyDescent="0.45">
      <c r="A10" s="34" t="s">
        <v>195</v>
      </c>
      <c r="B10" s="47"/>
      <c r="C10" s="2">
        <v>10877447426</v>
      </c>
      <c r="D10" s="2"/>
      <c r="E10" s="2">
        <v>15034963086624</v>
      </c>
      <c r="F10" s="2"/>
      <c r="G10" s="2">
        <v>15229437672687.199</v>
      </c>
      <c r="H10" s="2"/>
      <c r="I10" s="2">
        <v>0</v>
      </c>
      <c r="J10" s="2"/>
      <c r="K10" s="2">
        <v>0</v>
      </c>
      <c r="L10" s="2"/>
      <c r="M10" s="6">
        <v>0</v>
      </c>
      <c r="O10" s="6">
        <v>0</v>
      </c>
      <c r="P10" s="2"/>
      <c r="Q10" s="2">
        <v>10877447426</v>
      </c>
      <c r="R10" s="2"/>
      <c r="S10" s="2">
        <v>1428</v>
      </c>
      <c r="T10" s="2"/>
      <c r="U10" s="2">
        <v>15034963086624</v>
      </c>
      <c r="V10" s="2"/>
      <c r="W10" s="2">
        <v>15412924873562</v>
      </c>
      <c r="Y10" s="118">
        <f>W10/$AA$1</f>
        <v>5.6204708133158247E-2</v>
      </c>
      <c r="AA10" s="96"/>
    </row>
    <row r="11" spans="1:27" ht="21" x14ac:dyDescent="0.45">
      <c r="A11" s="34" t="s">
        <v>114</v>
      </c>
      <c r="B11" s="47"/>
      <c r="C11" s="2">
        <v>175662568</v>
      </c>
      <c r="D11" s="2"/>
      <c r="E11" s="2">
        <v>761735437681</v>
      </c>
      <c r="F11" s="2"/>
      <c r="G11" s="2">
        <v>1207931545701.0601</v>
      </c>
      <c r="H11" s="2"/>
      <c r="I11" s="2">
        <v>0</v>
      </c>
      <c r="J11" s="2"/>
      <c r="K11" s="2">
        <v>0</v>
      </c>
      <c r="L11" s="2"/>
      <c r="M11" s="6">
        <v>-30000000</v>
      </c>
      <c r="O11" s="6">
        <v>-219719206381</v>
      </c>
      <c r="P11" s="2"/>
      <c r="Q11" s="2">
        <v>145662568</v>
      </c>
      <c r="R11" s="2"/>
      <c r="S11" s="2">
        <v>6468</v>
      </c>
      <c r="T11" s="2"/>
      <c r="U11" s="2">
        <v>631644756498</v>
      </c>
      <c r="V11" s="2"/>
      <c r="W11" s="2">
        <v>934862705187</v>
      </c>
      <c r="Y11" s="118">
        <f>W11/$AA$1</f>
        <v>3.409066476392096E-3</v>
      </c>
      <c r="AA11" s="96"/>
    </row>
    <row r="12" spans="1:27" ht="21" x14ac:dyDescent="0.45">
      <c r="A12" s="35" t="s">
        <v>144</v>
      </c>
      <c r="C12" s="2"/>
      <c r="E12" s="78">
        <f>SUM(E10:E11)</f>
        <v>15796698524305</v>
      </c>
      <c r="G12" s="78">
        <f>SUM(G10:G11)</f>
        <v>16437369218388.26</v>
      </c>
      <c r="I12" s="2"/>
      <c r="K12" s="78">
        <f>SUM(K10:K11)</f>
        <v>0</v>
      </c>
      <c r="M12" s="2"/>
      <c r="O12" s="78">
        <f>SUM(O10:O11)</f>
        <v>-219719206381</v>
      </c>
      <c r="Q12" s="2"/>
      <c r="S12" s="2"/>
      <c r="U12" s="78">
        <f>SUM(U10:U11)</f>
        <v>15666607843122</v>
      </c>
      <c r="W12" s="78">
        <f>SUM(W10:W11)</f>
        <v>16347787578749</v>
      </c>
      <c r="Y12" s="89">
        <f>SUM(Y10:Y11)</f>
        <v>5.9613774609550342E-2</v>
      </c>
    </row>
    <row r="14" spans="1:27" x14ac:dyDescent="0.45">
      <c r="A14" s="215"/>
      <c r="B14" s="215"/>
      <c r="C14" s="215"/>
      <c r="D14" s="215"/>
      <c r="E14" s="215"/>
      <c r="F14" s="215"/>
      <c r="G14" s="215"/>
      <c r="H14" s="215"/>
      <c r="I14" s="215"/>
      <c r="J14" s="215"/>
      <c r="K14" s="215"/>
      <c r="L14" s="215"/>
      <c r="M14" s="215"/>
      <c r="N14" s="215"/>
      <c r="O14" s="215"/>
      <c r="P14" s="215"/>
      <c r="Q14" s="215"/>
      <c r="R14" s="215"/>
      <c r="S14" s="215"/>
      <c r="T14" s="215"/>
      <c r="U14" s="215"/>
      <c r="V14" s="215"/>
      <c r="W14" s="215"/>
      <c r="X14" s="215"/>
      <c r="Y14" s="215"/>
    </row>
  </sheetData>
  <sortState xmlns:xlrd2="http://schemas.microsoft.com/office/spreadsheetml/2017/richdata2" ref="A10:Y11">
    <sortCondition descending="1" ref="W10:W11"/>
  </sortState>
  <mergeCells count="18">
    <mergeCell ref="A14:Y14"/>
    <mergeCell ref="A7:A8"/>
    <mergeCell ref="C6:G6"/>
    <mergeCell ref="I6:O6"/>
    <mergeCell ref="G7:G8"/>
    <mergeCell ref="E7:E8"/>
    <mergeCell ref="C7:C8"/>
    <mergeCell ref="A1:Y1"/>
    <mergeCell ref="A2:Y2"/>
    <mergeCell ref="A3:Y3"/>
    <mergeCell ref="Q6:Y6"/>
    <mergeCell ref="I7:K7"/>
    <mergeCell ref="M7:O7"/>
    <mergeCell ref="Q7:Q8"/>
    <mergeCell ref="S7:S8"/>
    <mergeCell ref="U7:U8"/>
    <mergeCell ref="W7:W8"/>
    <mergeCell ref="Y7:Y8"/>
  </mergeCells>
  <pageMargins left="0.39" right="0.39" top="0.39" bottom="0.39" header="0" footer="0"/>
  <pageSetup paperSize="9" scale="57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6" tint="0.39997558519241921"/>
    <pageSetUpPr fitToPage="1"/>
  </sheetPr>
  <dimension ref="A1:AA36"/>
  <sheetViews>
    <sheetView rightToLeft="1" view="pageBreakPreview" zoomScale="91" zoomScaleNormal="100" zoomScaleSheetLayoutView="91" workbookViewId="0">
      <selection activeCell="S28" sqref="S28"/>
    </sheetView>
  </sheetViews>
  <sheetFormatPr defaultRowHeight="18.75" x14ac:dyDescent="0.45"/>
  <cols>
    <col min="1" max="1" width="30.85546875" style="18" bestFit="1" customWidth="1"/>
    <col min="2" max="2" width="0.85546875" style="18" customWidth="1"/>
    <col min="3" max="3" width="15.5703125" style="11" customWidth="1"/>
    <col min="4" max="4" width="0.85546875" style="11" customWidth="1"/>
    <col min="5" max="5" width="19.7109375" style="11" customWidth="1"/>
    <col min="6" max="6" width="0.85546875" style="11" customWidth="1"/>
    <col min="7" max="7" width="21" style="11" customWidth="1"/>
    <col min="8" max="8" width="0.85546875" style="11" customWidth="1"/>
    <col min="9" max="9" width="14" style="11" bestFit="1" customWidth="1"/>
    <col min="10" max="10" width="0.85546875" style="11" customWidth="1"/>
    <col min="11" max="11" width="21.140625" style="11" bestFit="1" customWidth="1"/>
    <col min="12" max="12" width="0.85546875" style="11" customWidth="1"/>
    <col min="13" max="13" width="16.28515625" style="11" bestFit="1" customWidth="1"/>
    <col min="14" max="14" width="0.85546875" style="11" customWidth="1"/>
    <col min="15" max="15" width="20.140625" style="11" customWidth="1"/>
    <col min="16" max="16" width="0.85546875" style="11" customWidth="1"/>
    <col min="17" max="17" width="16.28515625" style="11" bestFit="1" customWidth="1"/>
    <col min="18" max="18" width="0.85546875" style="11" customWidth="1"/>
    <col min="19" max="19" width="13.7109375" style="11" customWidth="1"/>
    <col min="20" max="20" width="0.85546875" style="11" customWidth="1"/>
    <col min="21" max="21" width="22.85546875" style="11" bestFit="1" customWidth="1"/>
    <col min="22" max="22" width="0.85546875" style="11" customWidth="1"/>
    <col min="23" max="23" width="24.28515625" style="11" bestFit="1" customWidth="1"/>
    <col min="24" max="24" width="0.85546875" style="11" customWidth="1"/>
    <col min="25" max="25" width="11.42578125" style="123" customWidth="1"/>
    <col min="26" max="26" width="2.5703125" style="18" customWidth="1"/>
    <col min="27" max="27" width="21.7109375" style="18" bestFit="1" customWidth="1"/>
    <col min="28" max="16384" width="9.140625" style="18"/>
  </cols>
  <sheetData>
    <row r="1" spans="1:27" ht="21" x14ac:dyDescent="0.45">
      <c r="A1" s="206" t="s">
        <v>0</v>
      </c>
      <c r="B1" s="206"/>
      <c r="C1" s="206"/>
      <c r="D1" s="206"/>
      <c r="E1" s="206"/>
      <c r="F1" s="206"/>
      <c r="G1" s="206"/>
      <c r="H1" s="206"/>
      <c r="I1" s="206"/>
      <c r="J1" s="206"/>
      <c r="K1" s="206"/>
      <c r="L1" s="206"/>
      <c r="M1" s="206"/>
      <c r="N1" s="206"/>
      <c r="O1" s="206"/>
      <c r="P1" s="206"/>
      <c r="Q1" s="206"/>
      <c r="R1" s="206"/>
      <c r="S1" s="206"/>
      <c r="T1" s="206"/>
      <c r="U1" s="206"/>
      <c r="V1" s="206"/>
      <c r="W1" s="206"/>
      <c r="X1" s="206"/>
      <c r="Y1" s="206"/>
    </row>
    <row r="2" spans="1:27" ht="21" x14ac:dyDescent="0.45">
      <c r="A2" s="206" t="s">
        <v>1</v>
      </c>
      <c r="B2" s="206"/>
      <c r="C2" s="206"/>
      <c r="D2" s="206"/>
      <c r="E2" s="206"/>
      <c r="F2" s="206"/>
      <c r="G2" s="206"/>
      <c r="H2" s="206"/>
      <c r="I2" s="206"/>
      <c r="J2" s="206"/>
      <c r="K2" s="206"/>
      <c r="L2" s="206"/>
      <c r="M2" s="206"/>
      <c r="N2" s="206"/>
      <c r="O2" s="206"/>
      <c r="P2" s="206"/>
      <c r="Q2" s="206"/>
      <c r="R2" s="206"/>
      <c r="S2" s="206"/>
      <c r="T2" s="206"/>
      <c r="U2" s="206"/>
      <c r="V2" s="206"/>
      <c r="W2" s="206"/>
      <c r="X2" s="206"/>
      <c r="Y2" s="206"/>
    </row>
    <row r="3" spans="1:27" ht="21" x14ac:dyDescent="0.45">
      <c r="A3" s="206" t="s">
        <v>223</v>
      </c>
      <c r="B3" s="206"/>
      <c r="C3" s="206"/>
      <c r="D3" s="206"/>
      <c r="E3" s="206"/>
      <c r="F3" s="206"/>
      <c r="G3" s="206"/>
      <c r="H3" s="206"/>
      <c r="I3" s="206"/>
      <c r="J3" s="206"/>
      <c r="K3" s="206"/>
      <c r="L3" s="206"/>
      <c r="M3" s="206"/>
      <c r="N3" s="206"/>
      <c r="O3" s="206"/>
      <c r="P3" s="206"/>
      <c r="Q3" s="206"/>
      <c r="R3" s="206"/>
      <c r="S3" s="206"/>
      <c r="T3" s="206"/>
      <c r="U3" s="206"/>
      <c r="V3" s="206"/>
      <c r="W3" s="206"/>
      <c r="X3" s="206"/>
      <c r="Y3" s="206"/>
    </row>
    <row r="5" spans="1:27" ht="21" x14ac:dyDescent="0.45">
      <c r="A5" s="218" t="s">
        <v>137</v>
      </c>
      <c r="B5" s="218"/>
      <c r="C5" s="218"/>
      <c r="D5" s="218"/>
      <c r="E5" s="218"/>
      <c r="F5" s="218"/>
      <c r="G5" s="218"/>
      <c r="H5" s="218"/>
      <c r="I5" s="218"/>
      <c r="J5" s="218"/>
      <c r="K5" s="218"/>
      <c r="L5" s="218"/>
      <c r="M5" s="218"/>
      <c r="N5" s="218"/>
      <c r="O5" s="218"/>
      <c r="P5" s="218"/>
      <c r="Q5" s="218"/>
      <c r="R5" s="218"/>
      <c r="S5" s="218"/>
      <c r="T5" s="218"/>
      <c r="U5" s="218"/>
      <c r="V5" s="218"/>
      <c r="W5" s="218"/>
      <c r="X5" s="218"/>
      <c r="Y5" s="218"/>
    </row>
    <row r="6" spans="1:27" ht="21" x14ac:dyDescent="0.45">
      <c r="A6" s="117"/>
      <c r="B6" s="47"/>
      <c r="C6" s="71"/>
      <c r="D6" s="71"/>
      <c r="E6" s="71"/>
      <c r="F6" s="71"/>
      <c r="G6" s="71"/>
      <c r="H6" s="71"/>
      <c r="I6" s="71"/>
      <c r="J6" s="71"/>
      <c r="K6" s="71"/>
      <c r="L6" s="71"/>
      <c r="M6" s="71"/>
      <c r="N6" s="71"/>
      <c r="O6" s="71"/>
      <c r="P6" s="71"/>
      <c r="Q6" s="71"/>
      <c r="R6" s="71"/>
      <c r="S6" s="71"/>
      <c r="T6" s="71"/>
      <c r="U6" s="71"/>
      <c r="V6" s="71"/>
      <c r="W6" s="71"/>
      <c r="X6" s="71"/>
      <c r="Y6" s="87"/>
    </row>
    <row r="7" spans="1:27" ht="21" x14ac:dyDescent="0.45">
      <c r="C7" s="207" t="str">
        <f>سهام!C6</f>
        <v>1405/03/31</v>
      </c>
      <c r="D7" s="207"/>
      <c r="E7" s="207"/>
      <c r="F7" s="207"/>
      <c r="G7" s="207"/>
      <c r="I7" s="207" t="s">
        <v>2</v>
      </c>
      <c r="J7" s="207"/>
      <c r="K7" s="207"/>
      <c r="L7" s="207"/>
      <c r="M7" s="207"/>
      <c r="N7" s="207"/>
      <c r="O7" s="207"/>
      <c r="Q7" s="207" t="str">
        <f>سهام!Q6</f>
        <v>1405/04/31</v>
      </c>
      <c r="R7" s="207"/>
      <c r="S7" s="207"/>
      <c r="T7" s="207"/>
      <c r="U7" s="207"/>
      <c r="V7" s="207"/>
      <c r="W7" s="207"/>
      <c r="X7" s="207"/>
      <c r="Y7" s="207"/>
    </row>
    <row r="8" spans="1:27" ht="21" x14ac:dyDescent="0.45">
      <c r="A8" s="216" t="s">
        <v>14</v>
      </c>
      <c r="C8" s="217" t="s">
        <v>15</v>
      </c>
      <c r="D8" s="69"/>
      <c r="E8" s="217" t="s">
        <v>7</v>
      </c>
      <c r="F8" s="69"/>
      <c r="G8" s="217" t="s">
        <v>8</v>
      </c>
      <c r="I8" s="219" t="s">
        <v>3</v>
      </c>
      <c r="J8" s="219"/>
      <c r="K8" s="219"/>
      <c r="L8" s="69"/>
      <c r="M8" s="219" t="s">
        <v>4</v>
      </c>
      <c r="N8" s="219"/>
      <c r="O8" s="219"/>
      <c r="Q8" s="217" t="s">
        <v>6</v>
      </c>
      <c r="R8" s="69"/>
      <c r="S8" s="220" t="s">
        <v>16</v>
      </c>
      <c r="T8" s="69"/>
      <c r="U8" s="217" t="s">
        <v>7</v>
      </c>
      <c r="V8" s="69"/>
      <c r="W8" s="217" t="s">
        <v>8</v>
      </c>
      <c r="X8" s="69"/>
      <c r="Y8" s="213" t="s">
        <v>120</v>
      </c>
    </row>
    <row r="9" spans="1:27" ht="21" x14ac:dyDescent="0.45">
      <c r="A9" s="207"/>
      <c r="C9" s="207"/>
      <c r="E9" s="207"/>
      <c r="G9" s="207"/>
      <c r="I9" s="114" t="s">
        <v>6</v>
      </c>
      <c r="J9" s="69"/>
      <c r="K9" s="114" t="s">
        <v>7</v>
      </c>
      <c r="M9" s="114" t="s">
        <v>6</v>
      </c>
      <c r="N9" s="69"/>
      <c r="O9" s="114" t="s">
        <v>142</v>
      </c>
      <c r="Q9" s="207"/>
      <c r="S9" s="221"/>
      <c r="U9" s="207"/>
      <c r="W9" s="207"/>
      <c r="Y9" s="214"/>
    </row>
    <row r="10" spans="1:27" ht="21" x14ac:dyDescent="0.45">
      <c r="A10" s="113"/>
      <c r="C10" s="113"/>
      <c r="E10" s="49" t="s">
        <v>121</v>
      </c>
      <c r="G10" s="49" t="s">
        <v>121</v>
      </c>
      <c r="I10" s="113"/>
      <c r="J10" s="14"/>
      <c r="K10" s="49" t="s">
        <v>121</v>
      </c>
      <c r="M10" s="113"/>
      <c r="N10" s="14"/>
      <c r="O10" s="49" t="s">
        <v>121</v>
      </c>
      <c r="Q10" s="113"/>
      <c r="S10" s="49" t="s">
        <v>121</v>
      </c>
      <c r="U10" s="49" t="s">
        <v>121</v>
      </c>
      <c r="W10" s="49" t="s">
        <v>121</v>
      </c>
      <c r="Y10" s="88"/>
    </row>
    <row r="11" spans="1:27" s="121" customFormat="1" x14ac:dyDescent="0.45">
      <c r="A11" s="11" t="s">
        <v>18</v>
      </c>
      <c r="C11" s="122">
        <v>37974741</v>
      </c>
      <c r="D11" s="122"/>
      <c r="E11" s="122">
        <v>1545851728409</v>
      </c>
      <c r="F11" s="122"/>
      <c r="G11" s="122">
        <v>2401788914913</v>
      </c>
      <c r="H11" s="14"/>
      <c r="I11" s="49">
        <v>16528778</v>
      </c>
      <c r="J11" s="49"/>
      <c r="K11" s="49">
        <v>1201693567245</v>
      </c>
      <c r="L11" s="14"/>
      <c r="M11" s="49">
        <v>0</v>
      </c>
      <c r="N11" s="49"/>
      <c r="O11" s="14">
        <v>0</v>
      </c>
      <c r="P11" s="14"/>
      <c r="Q11" s="49">
        <v>54503519</v>
      </c>
      <c r="R11" s="49"/>
      <c r="S11" s="49">
        <v>74325</v>
      </c>
      <c r="T11" s="49"/>
      <c r="U11" s="49">
        <v>2747545295654</v>
      </c>
      <c r="V11" s="49"/>
      <c r="W11" s="49">
        <v>4046112880815</v>
      </c>
      <c r="X11" s="49"/>
      <c r="Y11" s="120">
        <f>W11/سهام!$AA$1</f>
        <v>1.4754538506192271E-2</v>
      </c>
      <c r="AA11" s="196"/>
    </row>
    <row r="12" spans="1:27" x14ac:dyDescent="0.45">
      <c r="A12" s="11" t="s">
        <v>162</v>
      </c>
      <c r="C12" s="119">
        <v>44301000</v>
      </c>
      <c r="D12" s="119"/>
      <c r="E12" s="119">
        <v>900214948142</v>
      </c>
      <c r="F12" s="119"/>
      <c r="G12" s="119">
        <v>964558638001</v>
      </c>
      <c r="I12" s="49">
        <v>0</v>
      </c>
      <c r="J12" s="49"/>
      <c r="K12" s="49">
        <v>0</v>
      </c>
      <c r="M12" s="11">
        <v>0</v>
      </c>
      <c r="N12" s="33"/>
      <c r="O12" s="11">
        <v>0</v>
      </c>
      <c r="Q12" s="49">
        <v>44301000</v>
      </c>
      <c r="R12" s="33"/>
      <c r="S12" s="49">
        <v>25575</v>
      </c>
      <c r="T12" s="33"/>
      <c r="U12" s="49">
        <v>900214948142</v>
      </c>
      <c r="V12" s="33"/>
      <c r="W12" s="49">
        <v>1131638477310</v>
      </c>
      <c r="X12" s="33"/>
      <c r="Y12" s="120">
        <f>W12/سهام!$AA$1</f>
        <v>4.1266281936246877E-3</v>
      </c>
      <c r="AA12" s="196"/>
    </row>
    <row r="13" spans="1:27" x14ac:dyDescent="0.45">
      <c r="A13" s="11" t="s">
        <v>197</v>
      </c>
      <c r="C13" s="122">
        <v>31096000</v>
      </c>
      <c r="D13" s="122"/>
      <c r="E13" s="122">
        <v>1001230176771</v>
      </c>
      <c r="F13" s="122"/>
      <c r="G13" s="122">
        <v>872221045238</v>
      </c>
      <c r="I13" s="49">
        <v>0</v>
      </c>
      <c r="J13" s="49"/>
      <c r="K13" s="49">
        <v>0</v>
      </c>
      <c r="M13" s="11">
        <v>0</v>
      </c>
      <c r="O13" s="11">
        <v>0</v>
      </c>
      <c r="Q13" s="49">
        <v>31096000</v>
      </c>
      <c r="R13" s="33"/>
      <c r="S13" s="49">
        <v>33200</v>
      </c>
      <c r="T13" s="33"/>
      <c r="U13" s="49">
        <v>1001230176771</v>
      </c>
      <c r="V13" s="33"/>
      <c r="W13" s="49">
        <v>1031148335360</v>
      </c>
      <c r="X13" s="33"/>
      <c r="Y13" s="120">
        <f>W13/سهام!$AA$1</f>
        <v>3.76018125737526E-3</v>
      </c>
      <c r="AA13" s="196"/>
    </row>
    <row r="14" spans="1:27" x14ac:dyDescent="0.45">
      <c r="A14" s="11" t="s">
        <v>189</v>
      </c>
      <c r="C14" s="122">
        <v>58384127</v>
      </c>
      <c r="D14" s="122"/>
      <c r="E14" s="122">
        <v>962839992768</v>
      </c>
      <c r="F14" s="119"/>
      <c r="G14" s="122">
        <v>828817820734</v>
      </c>
      <c r="I14" s="49">
        <v>0</v>
      </c>
      <c r="J14" s="49"/>
      <c r="K14" s="49">
        <v>0</v>
      </c>
      <c r="M14" s="11">
        <v>0</v>
      </c>
      <c r="O14" s="11">
        <v>0</v>
      </c>
      <c r="Q14" s="49">
        <v>58384127</v>
      </c>
      <c r="R14" s="33"/>
      <c r="S14" s="49">
        <v>16822</v>
      </c>
      <c r="T14" s="33"/>
      <c r="U14" s="49">
        <v>962839992768</v>
      </c>
      <c r="V14" s="33"/>
      <c r="W14" s="49">
        <v>980959219052</v>
      </c>
      <c r="X14" s="33"/>
      <c r="Y14" s="120">
        <f>W14/سهام!$AA$1</f>
        <v>3.5771618333079345E-3</v>
      </c>
      <c r="AA14" s="196"/>
    </row>
    <row r="15" spans="1:27" x14ac:dyDescent="0.45">
      <c r="A15" s="11" t="s">
        <v>17</v>
      </c>
      <c r="C15" s="122">
        <v>1335006</v>
      </c>
      <c r="D15" s="122"/>
      <c r="E15" s="122">
        <v>608872802761</v>
      </c>
      <c r="F15" s="119"/>
      <c r="G15" s="122">
        <v>897631282214</v>
      </c>
      <c r="I15" s="49">
        <v>0</v>
      </c>
      <c r="J15" s="49"/>
      <c r="K15" s="49">
        <v>0</v>
      </c>
      <c r="M15" s="11">
        <v>0</v>
      </c>
      <c r="O15" s="11">
        <v>0</v>
      </c>
      <c r="Q15" s="49">
        <v>1335006</v>
      </c>
      <c r="R15" s="33"/>
      <c r="S15" s="49">
        <v>724080</v>
      </c>
      <c r="T15" s="33"/>
      <c r="U15" s="49">
        <v>608872802761</v>
      </c>
      <c r="V15" s="33"/>
      <c r="W15" s="49">
        <v>964427846847</v>
      </c>
      <c r="X15" s="33"/>
      <c r="Y15" s="120">
        <f>W15/سهام!$AA$1</f>
        <v>3.5168785997591618E-3</v>
      </c>
      <c r="AA15" s="196"/>
    </row>
    <row r="16" spans="1:27" x14ac:dyDescent="0.45">
      <c r="A16" s="11" t="s">
        <v>169</v>
      </c>
      <c r="C16" s="122">
        <v>4433240</v>
      </c>
      <c r="D16" s="122"/>
      <c r="E16" s="122">
        <v>601821995826</v>
      </c>
      <c r="F16" s="119"/>
      <c r="G16" s="122">
        <v>563669802337</v>
      </c>
      <c r="I16" s="49">
        <v>0</v>
      </c>
      <c r="J16" s="49"/>
      <c r="K16" s="49">
        <v>0</v>
      </c>
      <c r="M16" s="11">
        <v>0</v>
      </c>
      <c r="O16" s="11">
        <v>0</v>
      </c>
      <c r="Q16" s="49">
        <v>4433240</v>
      </c>
      <c r="R16" s="33"/>
      <c r="S16" s="49">
        <v>150023</v>
      </c>
      <c r="T16" s="33"/>
      <c r="U16" s="49">
        <v>601821995826</v>
      </c>
      <c r="V16" s="33"/>
      <c r="W16" s="49">
        <v>664289858962</v>
      </c>
      <c r="X16" s="33"/>
      <c r="Y16" s="120">
        <f>W16/سهام!$AA$1</f>
        <v>2.4223966537862901E-3</v>
      </c>
      <c r="AA16" s="196"/>
    </row>
    <row r="17" spans="1:27" x14ac:dyDescent="0.45">
      <c r="A17" s="11" t="s">
        <v>159</v>
      </c>
      <c r="C17" s="122">
        <v>5267000</v>
      </c>
      <c r="D17" s="122"/>
      <c r="E17" s="122">
        <v>330343677365</v>
      </c>
      <c r="F17" s="122"/>
      <c r="G17" s="122">
        <v>482351712524</v>
      </c>
      <c r="I17" s="49">
        <v>0</v>
      </c>
      <c r="J17" s="49"/>
      <c r="K17" s="49">
        <v>0</v>
      </c>
      <c r="M17" s="11">
        <v>0</v>
      </c>
      <c r="O17" s="11">
        <v>0</v>
      </c>
      <c r="Q17" s="49">
        <v>5267000</v>
      </c>
      <c r="R17" s="33"/>
      <c r="S17" s="49">
        <v>108097</v>
      </c>
      <c r="T17" s="33"/>
      <c r="U17" s="49">
        <v>330343677365</v>
      </c>
      <c r="V17" s="33"/>
      <c r="W17" s="49">
        <v>568663682721</v>
      </c>
      <c r="X17" s="33"/>
      <c r="Y17" s="120">
        <f>W17/سهام!$AA$1</f>
        <v>2.0736866347856428E-3</v>
      </c>
      <c r="AA17" s="196"/>
    </row>
    <row r="18" spans="1:27" x14ac:dyDescent="0.45">
      <c r="A18" s="11" t="s">
        <v>226</v>
      </c>
      <c r="C18" s="122">
        <v>0</v>
      </c>
      <c r="D18" s="122"/>
      <c r="E18" s="122">
        <v>0</v>
      </c>
      <c r="F18" s="119"/>
      <c r="G18" s="122">
        <v>0</v>
      </c>
      <c r="I18" s="49">
        <v>29406000</v>
      </c>
      <c r="J18" s="49"/>
      <c r="K18" s="49">
        <v>500578339700</v>
      </c>
      <c r="M18" s="11">
        <v>0</v>
      </c>
      <c r="O18" s="11">
        <v>0</v>
      </c>
      <c r="Q18" s="49">
        <v>29406000</v>
      </c>
      <c r="R18" s="33"/>
      <c r="S18" s="49">
        <v>18891</v>
      </c>
      <c r="T18" s="33"/>
      <c r="U18" s="49">
        <v>500578339700</v>
      </c>
      <c r="V18" s="33"/>
      <c r="W18" s="49">
        <v>554842135504</v>
      </c>
      <c r="X18" s="33"/>
      <c r="Y18" s="120">
        <f>W18/سهام!$AA$1</f>
        <v>2.0232850378367946E-3</v>
      </c>
      <c r="AA18" s="196"/>
    </row>
    <row r="19" spans="1:27" x14ac:dyDescent="0.45">
      <c r="A19" s="11" t="s">
        <v>196</v>
      </c>
      <c r="C19" s="119">
        <v>61680000</v>
      </c>
      <c r="D19" s="119"/>
      <c r="E19" s="119">
        <v>513875107955</v>
      </c>
      <c r="F19" s="119"/>
      <c r="G19" s="119">
        <v>478678495680</v>
      </c>
      <c r="I19" s="49">
        <v>0</v>
      </c>
      <c r="J19" s="49"/>
      <c r="K19" s="49">
        <v>0</v>
      </c>
      <c r="M19" s="11">
        <v>0</v>
      </c>
      <c r="N19" s="33"/>
      <c r="O19" s="11">
        <v>0</v>
      </c>
      <c r="Q19" s="49">
        <v>61680000</v>
      </c>
      <c r="R19" s="33"/>
      <c r="S19" s="49">
        <v>8138</v>
      </c>
      <c r="T19" s="33"/>
      <c r="U19" s="49">
        <v>513875107955</v>
      </c>
      <c r="V19" s="33"/>
      <c r="W19" s="49">
        <v>501349497792</v>
      </c>
      <c r="X19" s="33"/>
      <c r="Y19" s="120">
        <f>W19/سهام!$AA$1</f>
        <v>1.8282190062730585E-3</v>
      </c>
      <c r="AA19" s="196"/>
    </row>
    <row r="20" spans="1:27" x14ac:dyDescent="0.45">
      <c r="A20" s="11" t="s">
        <v>180</v>
      </c>
      <c r="C20" s="122">
        <v>967000</v>
      </c>
      <c r="D20" s="122"/>
      <c r="E20" s="122">
        <v>249912269811</v>
      </c>
      <c r="F20" s="119"/>
      <c r="G20" s="122">
        <v>341173701517</v>
      </c>
      <c r="I20" s="49">
        <v>0</v>
      </c>
      <c r="J20" s="49"/>
      <c r="K20" s="49">
        <v>0</v>
      </c>
      <c r="M20" s="11">
        <v>0</v>
      </c>
      <c r="O20" s="11">
        <v>0</v>
      </c>
      <c r="Q20" s="49">
        <v>967000</v>
      </c>
      <c r="R20" s="33"/>
      <c r="S20" s="49">
        <v>359200</v>
      </c>
      <c r="T20" s="33"/>
      <c r="U20" s="49">
        <v>249912269811</v>
      </c>
      <c r="V20" s="33"/>
      <c r="W20" s="49">
        <v>346547503280</v>
      </c>
      <c r="X20" s="33"/>
      <c r="Y20" s="120">
        <f>W20/سهام!$AA$1</f>
        <v>1.2637186929741865E-3</v>
      </c>
      <c r="AA20" s="196"/>
    </row>
    <row r="21" spans="1:27" x14ac:dyDescent="0.45">
      <c r="A21" s="11" t="s">
        <v>107</v>
      </c>
      <c r="C21" s="119">
        <v>6050000</v>
      </c>
      <c r="D21" s="119"/>
      <c r="E21" s="119">
        <v>99940496613</v>
      </c>
      <c r="F21" s="119"/>
      <c r="G21" s="119">
        <v>192533003245</v>
      </c>
      <c r="I21" s="49">
        <v>0</v>
      </c>
      <c r="J21" s="49"/>
      <c r="K21" s="49">
        <v>0</v>
      </c>
      <c r="M21" s="11">
        <v>0</v>
      </c>
      <c r="N21" s="33"/>
      <c r="O21" s="11">
        <v>0</v>
      </c>
      <c r="Q21" s="49">
        <v>6050000</v>
      </c>
      <c r="R21" s="33"/>
      <c r="S21" s="49">
        <v>32734</v>
      </c>
      <c r="T21" s="33"/>
      <c r="U21" s="49">
        <v>99940496613</v>
      </c>
      <c r="V21" s="33"/>
      <c r="W21" s="49">
        <v>197585206390</v>
      </c>
      <c r="X21" s="33"/>
      <c r="Y21" s="120">
        <f>W21/سهام!$AA$1</f>
        <v>7.2051339688476116E-4</v>
      </c>
      <c r="AA21" s="196"/>
    </row>
    <row r="22" spans="1:27" x14ac:dyDescent="0.45">
      <c r="A22" s="11" t="s">
        <v>103</v>
      </c>
      <c r="C22" s="119">
        <v>4710000</v>
      </c>
      <c r="D22" s="119"/>
      <c r="E22" s="119">
        <v>96184113372</v>
      </c>
      <c r="F22" s="119"/>
      <c r="G22" s="119">
        <v>135256123761</v>
      </c>
      <c r="I22" s="49">
        <v>0</v>
      </c>
      <c r="J22" s="49"/>
      <c r="K22" s="49">
        <v>0</v>
      </c>
      <c r="M22" s="11">
        <v>0</v>
      </c>
      <c r="N22" s="33"/>
      <c r="O22" s="11">
        <v>0</v>
      </c>
      <c r="Q22" s="49">
        <v>4710000</v>
      </c>
      <c r="R22" s="33"/>
      <c r="S22" s="49">
        <v>29485</v>
      </c>
      <c r="T22" s="33"/>
      <c r="U22" s="49">
        <v>96184113372</v>
      </c>
      <c r="V22" s="33"/>
      <c r="W22" s="49">
        <v>138554938995</v>
      </c>
      <c r="X22" s="33"/>
      <c r="Y22" s="120">
        <f>W22/سهام!$AA$1</f>
        <v>5.0525386780931008E-4</v>
      </c>
      <c r="AA22" s="196"/>
    </row>
    <row r="23" spans="1:27" x14ac:dyDescent="0.45">
      <c r="A23" s="11" t="s">
        <v>108</v>
      </c>
      <c r="C23" s="122">
        <v>3541990</v>
      </c>
      <c r="D23" s="122"/>
      <c r="E23" s="122">
        <v>49999991786</v>
      </c>
      <c r="F23" s="119"/>
      <c r="G23" s="122">
        <v>80133433459</v>
      </c>
      <c r="I23" s="49">
        <v>0</v>
      </c>
      <c r="J23" s="49"/>
      <c r="K23" s="49">
        <v>0</v>
      </c>
      <c r="M23" s="11">
        <v>0</v>
      </c>
      <c r="O23" s="11">
        <v>0</v>
      </c>
      <c r="Q23" s="49">
        <v>3541990</v>
      </c>
      <c r="R23" s="33"/>
      <c r="S23" s="49">
        <v>23797</v>
      </c>
      <c r="T23" s="33"/>
      <c r="U23" s="49">
        <v>49999991786</v>
      </c>
      <c r="V23" s="33"/>
      <c r="W23" s="49">
        <v>84094871937</v>
      </c>
      <c r="X23" s="33"/>
      <c r="Y23" s="120">
        <f>W23/سهام!$AA$1</f>
        <v>3.066600123914107E-4</v>
      </c>
      <c r="AA23" s="196"/>
    </row>
    <row r="24" spans="1:27" ht="21" x14ac:dyDescent="0.45">
      <c r="A24" s="116" t="s">
        <v>144</v>
      </c>
      <c r="C24" s="14"/>
      <c r="D24" s="14"/>
      <c r="E24" s="79">
        <f>SUM(E11:E23)</f>
        <v>6961087301579</v>
      </c>
      <c r="G24" s="79">
        <f>SUM(G11:G23)</f>
        <v>8238813973623</v>
      </c>
      <c r="I24" s="14"/>
      <c r="K24" s="79">
        <f>SUM(K11:K23)</f>
        <v>1702271906945</v>
      </c>
      <c r="M24" s="14"/>
      <c r="O24" s="79">
        <f>SUM(O11:O23)</f>
        <v>0</v>
      </c>
      <c r="Q24" s="49"/>
      <c r="R24" s="33"/>
      <c r="S24" s="49"/>
      <c r="T24" s="33"/>
      <c r="U24" s="79">
        <f>SUM(U11:U23)</f>
        <v>8663359208524</v>
      </c>
      <c r="V24" s="33"/>
      <c r="W24" s="79">
        <f>SUM(W11:W23)</f>
        <v>11210214454965</v>
      </c>
      <c r="X24" s="33"/>
      <c r="Y24" s="153">
        <f>SUM(Y11:Y23)</f>
        <v>4.0879121693000772E-2</v>
      </c>
    </row>
    <row r="26" spans="1:27" x14ac:dyDescent="0.45">
      <c r="G26"/>
    </row>
    <row r="28" spans="1:27" x14ac:dyDescent="0.45">
      <c r="C28" s="18"/>
    </row>
    <row r="29" spans="1:27" x14ac:dyDescent="0.45">
      <c r="C29" s="18"/>
    </row>
    <row r="30" spans="1:27" x14ac:dyDescent="0.45">
      <c r="C30" s="18"/>
    </row>
    <row r="31" spans="1:27" x14ac:dyDescent="0.45">
      <c r="C31" s="18"/>
      <c r="G31" s="18"/>
    </row>
    <row r="32" spans="1:27" x14ac:dyDescent="0.45">
      <c r="C32" s="18"/>
      <c r="G32" s="18"/>
    </row>
    <row r="33" spans="3:7" x14ac:dyDescent="0.45">
      <c r="C33" s="18"/>
      <c r="G33" s="18"/>
    </row>
    <row r="34" spans="3:7" x14ac:dyDescent="0.45">
      <c r="C34" s="18"/>
      <c r="G34" s="18"/>
    </row>
    <row r="35" spans="3:7" x14ac:dyDescent="0.45">
      <c r="G35" s="18"/>
    </row>
    <row r="36" spans="3:7" x14ac:dyDescent="0.45">
      <c r="G36" s="18"/>
    </row>
  </sheetData>
  <sortState xmlns:xlrd2="http://schemas.microsoft.com/office/spreadsheetml/2017/richdata2" ref="A11:Y23">
    <sortCondition descending="1" ref="W11:W23"/>
  </sortState>
  <mergeCells count="18">
    <mergeCell ref="G8:G9"/>
    <mergeCell ref="E8:E9"/>
    <mergeCell ref="C7:G7"/>
    <mergeCell ref="A5:Y5"/>
    <mergeCell ref="I8:K8"/>
    <mergeCell ref="M8:O8"/>
    <mergeCell ref="Y8:Y9"/>
    <mergeCell ref="W8:W9"/>
    <mergeCell ref="U8:U9"/>
    <mergeCell ref="S8:S9"/>
    <mergeCell ref="Q8:Q9"/>
    <mergeCell ref="C8:C9"/>
    <mergeCell ref="A8:A9"/>
    <mergeCell ref="A1:Y1"/>
    <mergeCell ref="A2:Y2"/>
    <mergeCell ref="A3:Y3"/>
    <mergeCell ref="I7:O7"/>
    <mergeCell ref="Q7:Y7"/>
  </mergeCells>
  <pageMargins left="0.39" right="0.39" top="0.39" bottom="0.39" header="0" footer="0"/>
  <pageSetup paperSize="9" scale="55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6" tint="0.39997558519241921"/>
    <pageSetUpPr fitToPage="1"/>
  </sheetPr>
  <dimension ref="A1:AK50"/>
  <sheetViews>
    <sheetView rightToLeft="1" view="pageBreakPreview" topLeftCell="A7" zoomScale="85" zoomScaleNormal="100" zoomScaleSheetLayoutView="85" workbookViewId="0">
      <selection activeCell="O27" sqref="O27"/>
    </sheetView>
  </sheetViews>
  <sheetFormatPr defaultRowHeight="18.75" x14ac:dyDescent="0.45"/>
  <cols>
    <col min="1" max="1" width="30.140625" style="5" bestFit="1" customWidth="1"/>
    <col min="2" max="2" width="0.85546875" style="5" customWidth="1"/>
    <col min="3" max="3" width="10.5703125" style="6" customWidth="1"/>
    <col min="4" max="4" width="0.85546875" style="6" customWidth="1"/>
    <col min="5" max="5" width="14.7109375" style="6" customWidth="1"/>
    <col min="6" max="6" width="0.85546875" style="6" customWidth="1"/>
    <col min="7" max="7" width="14.7109375" style="6" bestFit="1" customWidth="1"/>
    <col min="8" max="8" width="0.85546875" style="6" customWidth="1"/>
    <col min="9" max="9" width="12.85546875" style="6" customWidth="1"/>
    <col min="10" max="10" width="0.85546875" style="5" customWidth="1"/>
    <col min="11" max="11" width="12.28515625" style="6" customWidth="1"/>
    <col min="12" max="12" width="0.85546875" style="6" customWidth="1"/>
    <col min="13" max="13" width="12" style="6" customWidth="1"/>
    <col min="14" max="14" width="0.85546875" style="6" customWidth="1"/>
    <col min="15" max="15" width="16.28515625" style="6" bestFit="1" customWidth="1"/>
    <col min="16" max="16" width="0.85546875" style="6" customWidth="1"/>
    <col min="17" max="17" width="23.5703125" style="6" bestFit="1" customWidth="1"/>
    <col min="18" max="18" width="0.85546875" style="6" customWidth="1"/>
    <col min="19" max="19" width="23.5703125" style="6" bestFit="1" customWidth="1"/>
    <col min="20" max="20" width="0.85546875" style="6" customWidth="1"/>
    <col min="21" max="21" width="13.42578125" style="6" customWidth="1"/>
    <col min="22" max="22" width="0.85546875" style="6" customWidth="1"/>
    <col min="23" max="23" width="20" style="6" customWidth="1"/>
    <col min="24" max="24" width="0.85546875" style="6" customWidth="1"/>
    <col min="25" max="25" width="13.42578125" style="6" customWidth="1"/>
    <col min="26" max="26" width="0.85546875" style="6" customWidth="1"/>
    <col min="27" max="27" width="20" style="6" customWidth="1"/>
    <col min="28" max="28" width="0.85546875" style="6" customWidth="1"/>
    <col min="29" max="29" width="16.28515625" style="6" bestFit="1" customWidth="1"/>
    <col min="30" max="30" width="0.85546875" style="6" customWidth="1"/>
    <col min="31" max="31" width="15.140625" style="6" customWidth="1"/>
    <col min="32" max="32" width="0.85546875" style="6" customWidth="1"/>
    <col min="33" max="33" width="23.85546875" style="6" bestFit="1" customWidth="1"/>
    <col min="34" max="34" width="0.85546875" style="6" customWidth="1"/>
    <col min="35" max="35" width="23.85546875" style="6" bestFit="1" customWidth="1"/>
    <col min="36" max="36" width="0.85546875" style="6" customWidth="1"/>
    <col min="37" max="37" width="16.140625" style="90" bestFit="1" customWidth="1"/>
    <col min="38" max="38" width="0.28515625" style="5" customWidth="1"/>
    <col min="39" max="16384" width="9.140625" style="5"/>
  </cols>
  <sheetData>
    <row r="1" spans="1:37" ht="21" x14ac:dyDescent="0.45">
      <c r="A1" s="206" t="s">
        <v>0</v>
      </c>
      <c r="B1" s="206"/>
      <c r="C1" s="206"/>
      <c r="D1" s="206"/>
      <c r="E1" s="206"/>
      <c r="F1" s="206"/>
      <c r="G1" s="206"/>
      <c r="H1" s="206"/>
      <c r="I1" s="206"/>
      <c r="J1" s="206"/>
      <c r="K1" s="206"/>
      <c r="L1" s="206"/>
      <c r="M1" s="206"/>
      <c r="N1" s="206"/>
      <c r="O1" s="206"/>
      <c r="P1" s="206"/>
      <c r="Q1" s="206"/>
      <c r="R1" s="206"/>
      <c r="S1" s="206"/>
      <c r="T1" s="206"/>
      <c r="U1" s="206"/>
      <c r="V1" s="206"/>
      <c r="W1" s="206"/>
      <c r="X1" s="206"/>
      <c r="Y1" s="206"/>
      <c r="Z1" s="206"/>
      <c r="AA1" s="206"/>
      <c r="AB1" s="206"/>
      <c r="AC1" s="206"/>
      <c r="AD1" s="206"/>
      <c r="AE1" s="206"/>
      <c r="AF1" s="206"/>
      <c r="AG1" s="206"/>
      <c r="AH1" s="206"/>
      <c r="AI1" s="206"/>
      <c r="AJ1" s="206"/>
      <c r="AK1" s="206"/>
    </row>
    <row r="2" spans="1:37" ht="21" x14ac:dyDescent="0.45">
      <c r="A2" s="206" t="s">
        <v>1</v>
      </c>
      <c r="B2" s="206"/>
      <c r="C2" s="206"/>
      <c r="D2" s="206"/>
      <c r="E2" s="206"/>
      <c r="F2" s="206"/>
      <c r="G2" s="206"/>
      <c r="H2" s="206"/>
      <c r="I2" s="206"/>
      <c r="J2" s="206"/>
      <c r="K2" s="206"/>
      <c r="L2" s="206"/>
      <c r="M2" s="206"/>
      <c r="N2" s="206"/>
      <c r="O2" s="206"/>
      <c r="P2" s="206"/>
      <c r="Q2" s="206"/>
      <c r="R2" s="206"/>
      <c r="S2" s="206"/>
      <c r="T2" s="206"/>
      <c r="U2" s="206"/>
      <c r="V2" s="206"/>
      <c r="W2" s="206"/>
      <c r="X2" s="206"/>
      <c r="Y2" s="206"/>
      <c r="Z2" s="206"/>
      <c r="AA2" s="206"/>
      <c r="AB2" s="206"/>
      <c r="AC2" s="206"/>
      <c r="AD2" s="206"/>
      <c r="AE2" s="206"/>
      <c r="AF2" s="206"/>
      <c r="AG2" s="206"/>
      <c r="AH2" s="206"/>
      <c r="AI2" s="206"/>
      <c r="AJ2" s="206"/>
      <c r="AK2" s="206"/>
    </row>
    <row r="3" spans="1:37" ht="21" x14ac:dyDescent="0.45">
      <c r="A3" s="206" t="str">
        <f>سهام!A3</f>
        <v>برای ماه منتهی به 1405/04/31</v>
      </c>
      <c r="B3" s="206"/>
      <c r="C3" s="206"/>
      <c r="D3" s="206"/>
      <c r="E3" s="206"/>
      <c r="F3" s="206"/>
      <c r="G3" s="206"/>
      <c r="H3" s="206"/>
      <c r="I3" s="206"/>
      <c r="J3" s="206"/>
      <c r="K3" s="206"/>
      <c r="L3" s="206"/>
      <c r="M3" s="206"/>
      <c r="N3" s="206"/>
      <c r="O3" s="206"/>
      <c r="P3" s="206"/>
      <c r="Q3" s="206"/>
      <c r="R3" s="206"/>
      <c r="S3" s="206"/>
      <c r="T3" s="206"/>
      <c r="U3" s="206"/>
      <c r="V3" s="206"/>
      <c r="W3" s="206"/>
      <c r="X3" s="206"/>
      <c r="Y3" s="206"/>
      <c r="Z3" s="206"/>
      <c r="AA3" s="206"/>
      <c r="AB3" s="206"/>
      <c r="AC3" s="206"/>
      <c r="AD3" s="206"/>
      <c r="AE3" s="206"/>
      <c r="AF3" s="206"/>
      <c r="AG3" s="206"/>
      <c r="AH3" s="206"/>
      <c r="AI3" s="206"/>
      <c r="AJ3" s="206"/>
      <c r="AK3" s="206"/>
    </row>
    <row r="4" spans="1:37" ht="21" x14ac:dyDescent="0.45">
      <c r="A4" s="218" t="s">
        <v>84</v>
      </c>
      <c r="B4" s="218"/>
      <c r="C4" s="218"/>
      <c r="D4" s="218"/>
      <c r="E4" s="218"/>
      <c r="F4" s="218"/>
      <c r="G4" s="218"/>
      <c r="H4" s="218"/>
      <c r="I4" s="218"/>
      <c r="J4" s="218"/>
      <c r="K4" s="218"/>
      <c r="L4" s="218"/>
      <c r="M4" s="218"/>
      <c r="N4" s="218"/>
      <c r="O4" s="218"/>
      <c r="P4" s="218"/>
      <c r="Q4" s="218"/>
      <c r="R4" s="218"/>
      <c r="S4" s="218"/>
      <c r="T4" s="218"/>
      <c r="U4" s="218"/>
      <c r="V4" s="218"/>
      <c r="W4" s="218"/>
      <c r="X4" s="218"/>
      <c r="Y4" s="218"/>
      <c r="Z4" s="218"/>
      <c r="AA4" s="218"/>
      <c r="AB4" s="218"/>
      <c r="AC4" s="218"/>
      <c r="AD4" s="218"/>
      <c r="AE4" s="218"/>
      <c r="AF4" s="218"/>
      <c r="AG4" s="218"/>
      <c r="AH4" s="218"/>
      <c r="AI4" s="218"/>
      <c r="AJ4" s="218"/>
      <c r="AK4" s="218"/>
    </row>
    <row r="5" spans="1:37" ht="21" x14ac:dyDescent="0.45">
      <c r="A5" s="40"/>
      <c r="B5" s="40"/>
      <c r="C5" s="75"/>
      <c r="D5" s="75"/>
      <c r="E5" s="75"/>
      <c r="F5" s="75"/>
      <c r="G5" s="75"/>
      <c r="H5" s="75"/>
      <c r="I5" s="75"/>
      <c r="J5" s="40"/>
      <c r="K5" s="75"/>
      <c r="L5" s="75"/>
      <c r="M5" s="75"/>
      <c r="N5" s="75"/>
      <c r="O5" s="75"/>
      <c r="P5" s="75"/>
      <c r="Q5" s="75"/>
      <c r="R5" s="75"/>
      <c r="S5" s="75"/>
      <c r="T5" s="75"/>
      <c r="U5" s="75"/>
      <c r="V5" s="75"/>
      <c r="W5" s="75"/>
      <c r="X5" s="75"/>
      <c r="Y5" s="75"/>
      <c r="Z5" s="71"/>
      <c r="AA5" s="71"/>
      <c r="AB5" s="71"/>
      <c r="AC5" s="71"/>
      <c r="AD5" s="71"/>
      <c r="AE5" s="71"/>
      <c r="AF5" s="71"/>
      <c r="AG5" s="71"/>
      <c r="AH5" s="71"/>
      <c r="AI5" s="71"/>
      <c r="AJ5" s="71"/>
      <c r="AK5" s="87"/>
    </row>
    <row r="6" spans="1:37" ht="21" x14ac:dyDescent="0.45">
      <c r="A6" s="216"/>
      <c r="B6" s="216"/>
      <c r="C6" s="216"/>
      <c r="D6" s="216"/>
      <c r="E6" s="216"/>
      <c r="F6" s="216"/>
      <c r="G6" s="216"/>
      <c r="H6" s="216"/>
      <c r="I6" s="216"/>
      <c r="J6" s="216"/>
      <c r="K6" s="216"/>
      <c r="L6" s="216"/>
      <c r="M6" s="216"/>
      <c r="N6" s="216"/>
      <c r="O6" s="207" t="str">
        <f>سهام!C6</f>
        <v>1405/03/31</v>
      </c>
      <c r="P6" s="207"/>
      <c r="Q6" s="207"/>
      <c r="R6" s="207"/>
      <c r="S6" s="207"/>
      <c r="U6" s="207" t="s">
        <v>2</v>
      </c>
      <c r="V6" s="207"/>
      <c r="W6" s="207"/>
      <c r="X6" s="207"/>
      <c r="Y6" s="207"/>
      <c r="Z6" s="207"/>
      <c r="AA6" s="207"/>
      <c r="AC6" s="207" t="str">
        <f>سهام!Q6</f>
        <v>1405/04/31</v>
      </c>
      <c r="AD6" s="207"/>
      <c r="AE6" s="207"/>
      <c r="AF6" s="207"/>
      <c r="AG6" s="207"/>
      <c r="AH6" s="207"/>
      <c r="AI6" s="207"/>
      <c r="AJ6" s="207"/>
      <c r="AK6" s="207"/>
    </row>
    <row r="7" spans="1:37" ht="21" customHeight="1" x14ac:dyDescent="0.45">
      <c r="A7" s="222" t="s">
        <v>19</v>
      </c>
      <c r="B7" s="222"/>
      <c r="C7" s="220" t="s">
        <v>20</v>
      </c>
      <c r="D7" s="22"/>
      <c r="E7" s="220" t="s">
        <v>21</v>
      </c>
      <c r="F7" s="22"/>
      <c r="G7" s="217" t="s">
        <v>22</v>
      </c>
      <c r="H7" s="22"/>
      <c r="I7" s="217" t="s">
        <v>23</v>
      </c>
      <c r="J7" s="12"/>
      <c r="K7" s="217" t="s">
        <v>24</v>
      </c>
      <c r="L7" s="22"/>
      <c r="M7" s="217" t="s">
        <v>12</v>
      </c>
      <c r="N7" s="22"/>
      <c r="O7" s="217" t="s">
        <v>6</v>
      </c>
      <c r="P7" s="22"/>
      <c r="Q7" s="217" t="s">
        <v>7</v>
      </c>
      <c r="R7" s="22"/>
      <c r="S7" s="217" t="s">
        <v>8</v>
      </c>
      <c r="U7" s="219" t="s">
        <v>3</v>
      </c>
      <c r="V7" s="219"/>
      <c r="W7" s="219"/>
      <c r="X7" s="22"/>
      <c r="Y7" s="219" t="s">
        <v>4</v>
      </c>
      <c r="Z7" s="219"/>
      <c r="AA7" s="219"/>
      <c r="AC7" s="217" t="s">
        <v>6</v>
      </c>
      <c r="AD7" s="22"/>
      <c r="AE7" s="217" t="s">
        <v>10</v>
      </c>
      <c r="AF7" s="22"/>
      <c r="AG7" s="217" t="s">
        <v>7</v>
      </c>
      <c r="AH7" s="22"/>
      <c r="AI7" s="220" t="s">
        <v>8</v>
      </c>
      <c r="AJ7" s="22"/>
      <c r="AK7" s="213" t="s">
        <v>120</v>
      </c>
    </row>
    <row r="8" spans="1:37" ht="21" x14ac:dyDescent="0.45">
      <c r="A8" s="222"/>
      <c r="B8" s="222"/>
      <c r="C8" s="221"/>
      <c r="E8" s="221"/>
      <c r="G8" s="207"/>
      <c r="I8" s="207"/>
      <c r="K8" s="207"/>
      <c r="M8" s="207"/>
      <c r="O8" s="207"/>
      <c r="Q8" s="207"/>
      <c r="S8" s="207"/>
      <c r="U8" s="30" t="s">
        <v>6</v>
      </c>
      <c r="V8" s="22"/>
      <c r="W8" s="30" t="s">
        <v>7</v>
      </c>
      <c r="Y8" s="30" t="s">
        <v>6</v>
      </c>
      <c r="Z8" s="22"/>
      <c r="AA8" s="30" t="s">
        <v>9</v>
      </c>
      <c r="AC8" s="207"/>
      <c r="AE8" s="207"/>
      <c r="AG8" s="207"/>
      <c r="AI8" s="221"/>
      <c r="AK8" s="214"/>
    </row>
    <row r="9" spans="1:37" ht="21" x14ac:dyDescent="0.45">
      <c r="A9" s="66"/>
      <c r="B9" s="66"/>
      <c r="C9" s="48"/>
      <c r="E9" s="48"/>
      <c r="G9" s="20"/>
      <c r="I9" s="20"/>
      <c r="K9" s="20"/>
      <c r="M9" s="20"/>
      <c r="O9" s="20"/>
      <c r="Q9" s="55" t="s">
        <v>121</v>
      </c>
      <c r="S9" s="55" t="s">
        <v>121</v>
      </c>
      <c r="U9" s="56"/>
      <c r="V9" s="23"/>
      <c r="W9" s="55" t="s">
        <v>121</v>
      </c>
      <c r="Y9" s="20"/>
      <c r="Z9" s="23"/>
      <c r="AA9" s="55" t="s">
        <v>121</v>
      </c>
      <c r="AC9" s="20"/>
      <c r="AE9" s="55" t="s">
        <v>121</v>
      </c>
      <c r="AG9" s="55" t="s">
        <v>121</v>
      </c>
      <c r="AI9" s="55" t="s">
        <v>121</v>
      </c>
      <c r="AK9" s="88"/>
    </row>
    <row r="10" spans="1:37" x14ac:dyDescent="0.45">
      <c r="A10" s="17" t="s">
        <v>252</v>
      </c>
      <c r="C10" s="7" t="s">
        <v>158</v>
      </c>
      <c r="E10" s="7" t="s">
        <v>158</v>
      </c>
      <c r="G10" s="2" t="s">
        <v>232</v>
      </c>
      <c r="I10" s="7" t="s">
        <v>233</v>
      </c>
      <c r="K10" s="9">
        <v>23</v>
      </c>
      <c r="L10" s="57"/>
      <c r="M10" s="9">
        <v>23</v>
      </c>
      <c r="O10" s="9">
        <v>26000000</v>
      </c>
      <c r="P10" s="57"/>
      <c r="Q10" s="9">
        <v>26000000000000</v>
      </c>
      <c r="R10" s="57"/>
      <c r="S10" s="9">
        <v>26000000000000</v>
      </c>
      <c r="T10" s="57"/>
      <c r="U10" s="9">
        <v>0</v>
      </c>
      <c r="V10" s="57"/>
      <c r="W10" s="9">
        <v>0</v>
      </c>
      <c r="X10" s="57"/>
      <c r="Y10" s="9">
        <v>0</v>
      </c>
      <c r="Z10" s="57"/>
      <c r="AA10" s="9">
        <v>0</v>
      </c>
      <c r="AB10" s="57"/>
      <c r="AC10" s="9">
        <v>26000000</v>
      </c>
      <c r="AD10" s="57"/>
      <c r="AE10" s="9">
        <v>1000000</v>
      </c>
      <c r="AF10" s="57"/>
      <c r="AG10" s="9">
        <v>26000000000000</v>
      </c>
      <c r="AH10" s="57"/>
      <c r="AI10" s="9">
        <v>26000000000000</v>
      </c>
      <c r="AJ10" s="57"/>
      <c r="AK10" s="91">
        <f>AI10/سهام!$AA$1</f>
        <v>9.481149252655742E-2</v>
      </c>
    </row>
    <row r="11" spans="1:37" x14ac:dyDescent="0.45">
      <c r="A11" s="17" t="s">
        <v>260</v>
      </c>
      <c r="C11" s="7" t="s">
        <v>158</v>
      </c>
      <c r="E11" s="7" t="s">
        <v>158</v>
      </c>
      <c r="G11" s="2" t="s">
        <v>232</v>
      </c>
      <c r="I11" s="7" t="s">
        <v>233</v>
      </c>
      <c r="K11" s="9">
        <v>23</v>
      </c>
      <c r="L11" s="57"/>
      <c r="M11" s="9">
        <v>23</v>
      </c>
      <c r="O11" s="9">
        <v>0</v>
      </c>
      <c r="P11" s="57"/>
      <c r="Q11" s="9">
        <v>0</v>
      </c>
      <c r="R11" s="57"/>
      <c r="S11" s="9">
        <v>0</v>
      </c>
      <c r="T11" s="57"/>
      <c r="U11" s="9">
        <v>12500000</v>
      </c>
      <c r="V11" s="57"/>
      <c r="W11" s="9">
        <v>12500000000000</v>
      </c>
      <c r="X11" s="57"/>
      <c r="Y11" s="9">
        <v>0</v>
      </c>
      <c r="Z11" s="57"/>
      <c r="AA11" s="9">
        <v>0</v>
      </c>
      <c r="AB11" s="57"/>
      <c r="AC11" s="9">
        <v>12500000</v>
      </c>
      <c r="AD11" s="57"/>
      <c r="AE11" s="9">
        <v>1000000</v>
      </c>
      <c r="AF11" s="57"/>
      <c r="AG11" s="9">
        <v>12500000000000</v>
      </c>
      <c r="AH11" s="57"/>
      <c r="AI11" s="9">
        <v>12500000000000</v>
      </c>
      <c r="AJ11" s="57"/>
      <c r="AK11" s="91">
        <f>AI11/سهام!$AA$1</f>
        <v>4.558244833007568E-2</v>
      </c>
    </row>
    <row r="12" spans="1:37" x14ac:dyDescent="0.45">
      <c r="A12" s="17" t="s">
        <v>172</v>
      </c>
      <c r="C12" s="7" t="s">
        <v>25</v>
      </c>
      <c r="E12" s="7" t="s">
        <v>25</v>
      </c>
      <c r="G12" s="2" t="s">
        <v>176</v>
      </c>
      <c r="I12" s="7" t="s">
        <v>177</v>
      </c>
      <c r="K12" s="9">
        <v>0</v>
      </c>
      <c r="L12" s="57"/>
      <c r="M12" s="9">
        <v>0</v>
      </c>
      <c r="O12" s="9">
        <v>4197560</v>
      </c>
      <c r="P12" s="57"/>
      <c r="Q12" s="9">
        <v>9999973114800</v>
      </c>
      <c r="R12" s="57"/>
      <c r="S12" s="9">
        <v>11157902028941</v>
      </c>
      <c r="T12" s="57"/>
      <c r="U12" s="9">
        <v>0</v>
      </c>
      <c r="V12" s="57"/>
      <c r="W12" s="9">
        <v>0</v>
      </c>
      <c r="X12" s="57"/>
      <c r="Y12" s="9">
        <v>0</v>
      </c>
      <c r="Z12" s="57"/>
      <c r="AA12" s="9">
        <v>0</v>
      </c>
      <c r="AB12" s="57"/>
      <c r="AC12" s="9">
        <v>4197560</v>
      </c>
      <c r="AD12" s="57"/>
      <c r="AE12" s="9">
        <v>2731404</v>
      </c>
      <c r="AF12" s="57"/>
      <c r="AG12" s="9">
        <v>9999973114800</v>
      </c>
      <c r="AH12" s="57"/>
      <c r="AI12" s="9">
        <v>11456922838048</v>
      </c>
      <c r="AJ12" s="57"/>
      <c r="AK12" s="91">
        <f>AI12/سهام!$AA$1</f>
        <v>4.1778767462958957E-2</v>
      </c>
    </row>
    <row r="13" spans="1:37" x14ac:dyDescent="0.45">
      <c r="A13" s="17" t="s">
        <v>181</v>
      </c>
      <c r="C13" s="7" t="s">
        <v>25</v>
      </c>
      <c r="E13" s="7" t="s">
        <v>25</v>
      </c>
      <c r="G13" s="7" t="s">
        <v>184</v>
      </c>
      <c r="I13" s="7" t="s">
        <v>185</v>
      </c>
      <c r="K13" s="9">
        <v>0</v>
      </c>
      <c r="L13" s="57"/>
      <c r="M13" s="9">
        <v>0</v>
      </c>
      <c r="O13" s="9">
        <v>1926340</v>
      </c>
      <c r="P13" s="57"/>
      <c r="Q13" s="9">
        <v>4999988840600</v>
      </c>
      <c r="R13" s="57"/>
      <c r="S13" s="9">
        <v>4996363848690</v>
      </c>
      <c r="T13" s="57"/>
      <c r="U13" s="9">
        <v>0</v>
      </c>
      <c r="V13" s="57"/>
      <c r="W13" s="9">
        <v>0</v>
      </c>
      <c r="X13" s="57"/>
      <c r="Y13" s="9">
        <v>0</v>
      </c>
      <c r="Z13" s="57"/>
      <c r="AA13" s="9">
        <v>0</v>
      </c>
      <c r="AB13" s="57"/>
      <c r="AC13" s="9">
        <v>1926340</v>
      </c>
      <c r="AD13" s="57"/>
      <c r="AE13" s="9">
        <v>2891273</v>
      </c>
      <c r="AF13" s="57"/>
      <c r="AG13" s="9">
        <v>4999988840600</v>
      </c>
      <c r="AH13" s="57"/>
      <c r="AI13" s="9">
        <v>5565538667330</v>
      </c>
      <c r="AJ13" s="57"/>
      <c r="AK13" s="91">
        <f>AI13/سهام!$AA$1</f>
        <v>2.0295270298608638E-2</v>
      </c>
    </row>
    <row r="14" spans="1:37" x14ac:dyDescent="0.45">
      <c r="A14" s="17" t="s">
        <v>183</v>
      </c>
      <c r="C14" s="7" t="s">
        <v>25</v>
      </c>
      <c r="E14" s="7" t="s">
        <v>25</v>
      </c>
      <c r="G14" s="2" t="s">
        <v>187</v>
      </c>
      <c r="I14" s="7" t="s">
        <v>188</v>
      </c>
      <c r="K14" s="9">
        <v>23</v>
      </c>
      <c r="L14" s="57"/>
      <c r="M14" s="9">
        <v>23</v>
      </c>
      <c r="O14" s="9">
        <v>6385595</v>
      </c>
      <c r="P14" s="57"/>
      <c r="Q14" s="9">
        <v>5659999840150</v>
      </c>
      <c r="R14" s="57"/>
      <c r="S14" s="9">
        <v>6082609808179</v>
      </c>
      <c r="T14" s="57"/>
      <c r="U14" s="9">
        <v>0</v>
      </c>
      <c r="V14" s="57"/>
      <c r="W14" s="9">
        <v>0</v>
      </c>
      <c r="X14" s="57"/>
      <c r="Y14" s="9">
        <v>0</v>
      </c>
      <c r="Z14" s="57"/>
      <c r="AA14" s="9">
        <v>0</v>
      </c>
      <c r="AB14" s="57"/>
      <c r="AC14" s="9">
        <v>6385595</v>
      </c>
      <c r="AD14" s="57"/>
      <c r="AE14" s="9">
        <v>843810</v>
      </c>
      <c r="AF14" s="57"/>
      <c r="AG14" s="9">
        <v>5659999840150</v>
      </c>
      <c r="AH14" s="57"/>
      <c r="AI14" s="9">
        <v>5385299067476</v>
      </c>
      <c r="AJ14" s="57"/>
      <c r="AK14" s="91">
        <f>AI14/سهام!$AA$1</f>
        <v>1.9638009318818362E-2</v>
      </c>
    </row>
    <row r="15" spans="1:37" x14ac:dyDescent="0.45">
      <c r="A15" s="17" t="s">
        <v>227</v>
      </c>
      <c r="C15" s="7" t="s">
        <v>25</v>
      </c>
      <c r="E15" s="7" t="s">
        <v>25</v>
      </c>
      <c r="G15" s="2" t="s">
        <v>229</v>
      </c>
      <c r="I15" s="7" t="s">
        <v>230</v>
      </c>
      <c r="K15" s="9">
        <v>23</v>
      </c>
      <c r="L15" s="57"/>
      <c r="M15" s="9">
        <v>23</v>
      </c>
      <c r="O15" s="9">
        <v>0</v>
      </c>
      <c r="P15" s="57"/>
      <c r="Q15" s="9">
        <v>0</v>
      </c>
      <c r="R15" s="57"/>
      <c r="S15" s="9">
        <v>0</v>
      </c>
      <c r="T15" s="57"/>
      <c r="U15" s="9">
        <v>5333147</v>
      </c>
      <c r="V15" s="57"/>
      <c r="W15" s="9">
        <v>4446244653900</v>
      </c>
      <c r="X15" s="57"/>
      <c r="Y15" s="9">
        <v>0</v>
      </c>
      <c r="Z15" s="57"/>
      <c r="AA15" s="9">
        <v>0</v>
      </c>
      <c r="AB15" s="57"/>
      <c r="AC15" s="9">
        <v>5333147</v>
      </c>
      <c r="AD15" s="57"/>
      <c r="AE15" s="9">
        <v>963407</v>
      </c>
      <c r="AF15" s="57"/>
      <c r="AG15" s="9">
        <v>4446244653900</v>
      </c>
      <c r="AH15" s="57"/>
      <c r="AI15" s="9">
        <v>5135197369140</v>
      </c>
      <c r="AJ15" s="57"/>
      <c r="AK15" s="91">
        <f>AI15/سهام!$AA$1</f>
        <v>1.872598949948517E-2</v>
      </c>
    </row>
    <row r="16" spans="1:37" x14ac:dyDescent="0.45">
      <c r="A16" s="17" t="s">
        <v>254</v>
      </c>
      <c r="C16" s="7" t="s">
        <v>158</v>
      </c>
      <c r="E16" s="7" t="s">
        <v>158</v>
      </c>
      <c r="G16" s="2" t="s">
        <v>92</v>
      </c>
      <c r="I16" s="7" t="s">
        <v>150</v>
      </c>
      <c r="K16" s="9">
        <v>23</v>
      </c>
      <c r="L16" s="57"/>
      <c r="M16" s="9">
        <v>23</v>
      </c>
      <c r="O16" s="9">
        <v>5000000</v>
      </c>
      <c r="P16" s="57"/>
      <c r="Q16" s="9">
        <v>5000000000000</v>
      </c>
      <c r="R16" s="57"/>
      <c r="S16" s="9">
        <v>5000000000000</v>
      </c>
      <c r="T16" s="57"/>
      <c r="U16" s="9">
        <v>0</v>
      </c>
      <c r="V16" s="57"/>
      <c r="W16" s="9">
        <v>0</v>
      </c>
      <c r="X16" s="57"/>
      <c r="Y16" s="9">
        <v>0</v>
      </c>
      <c r="Z16" s="57"/>
      <c r="AA16" s="9">
        <v>0</v>
      </c>
      <c r="AB16" s="57"/>
      <c r="AC16" s="9">
        <v>5000000</v>
      </c>
      <c r="AD16" s="57"/>
      <c r="AE16" s="9">
        <v>1000000</v>
      </c>
      <c r="AF16" s="57"/>
      <c r="AG16" s="9">
        <v>5000000000000</v>
      </c>
      <c r="AH16" s="57"/>
      <c r="AI16" s="9">
        <v>5000000000000</v>
      </c>
      <c r="AJ16" s="57"/>
      <c r="AK16" s="91">
        <f>AI16/سهام!$AA$1</f>
        <v>1.8232979332030271E-2</v>
      </c>
    </row>
    <row r="17" spans="1:37" x14ac:dyDescent="0.45">
      <c r="A17" s="17" t="s">
        <v>259</v>
      </c>
      <c r="C17" s="7" t="s">
        <v>158</v>
      </c>
      <c r="E17" s="7" t="s">
        <v>158</v>
      </c>
      <c r="G17" s="2" t="s">
        <v>92</v>
      </c>
      <c r="I17" s="7" t="s">
        <v>150</v>
      </c>
      <c r="K17" s="9">
        <v>23</v>
      </c>
      <c r="L17" s="57"/>
      <c r="M17" s="9">
        <v>23</v>
      </c>
      <c r="O17" s="9">
        <v>5000000</v>
      </c>
      <c r="P17" s="57"/>
      <c r="Q17" s="9">
        <v>5000000000000</v>
      </c>
      <c r="R17" s="57"/>
      <c r="S17" s="9">
        <v>5000000000000</v>
      </c>
      <c r="T17" s="57"/>
      <c r="U17" s="9">
        <v>0</v>
      </c>
      <c r="V17" s="57"/>
      <c r="W17" s="9">
        <v>0</v>
      </c>
      <c r="X17" s="57"/>
      <c r="Y17" s="9">
        <v>0</v>
      </c>
      <c r="Z17" s="57"/>
      <c r="AA17" s="9">
        <v>0</v>
      </c>
      <c r="AB17" s="57"/>
      <c r="AC17" s="9">
        <v>5000000</v>
      </c>
      <c r="AD17" s="57"/>
      <c r="AE17" s="9">
        <v>1000000</v>
      </c>
      <c r="AF17" s="57"/>
      <c r="AG17" s="9">
        <v>5000000000000</v>
      </c>
      <c r="AH17" s="57"/>
      <c r="AI17" s="9">
        <v>5000000000000</v>
      </c>
      <c r="AJ17" s="57"/>
      <c r="AK17" s="91">
        <f>AI17/سهام!$AA$1</f>
        <v>1.8232979332030271E-2</v>
      </c>
    </row>
    <row r="18" spans="1:37" x14ac:dyDescent="0.45">
      <c r="A18" s="17" t="s">
        <v>171</v>
      </c>
      <c r="C18" s="7" t="s">
        <v>25</v>
      </c>
      <c r="E18" s="7" t="s">
        <v>25</v>
      </c>
      <c r="G18" s="7" t="s">
        <v>174</v>
      </c>
      <c r="I18" s="7" t="s">
        <v>175</v>
      </c>
      <c r="K18" s="9">
        <v>23</v>
      </c>
      <c r="L18" s="57"/>
      <c r="M18" s="9">
        <v>23</v>
      </c>
      <c r="O18" s="9">
        <v>5000000</v>
      </c>
      <c r="P18" s="57"/>
      <c r="Q18" s="9">
        <v>5000000000000</v>
      </c>
      <c r="R18" s="57"/>
      <c r="S18" s="9">
        <v>4497553125000</v>
      </c>
      <c r="T18" s="57"/>
      <c r="U18" s="9">
        <v>0</v>
      </c>
      <c r="V18" s="57"/>
      <c r="W18" s="9">
        <v>0</v>
      </c>
      <c r="X18" s="57"/>
      <c r="Y18" s="9">
        <v>0</v>
      </c>
      <c r="Z18" s="57"/>
      <c r="AA18" s="9">
        <v>0</v>
      </c>
      <c r="AB18" s="57"/>
      <c r="AC18" s="9">
        <v>5000000</v>
      </c>
      <c r="AD18" s="57"/>
      <c r="AE18" s="9">
        <v>900000</v>
      </c>
      <c r="AF18" s="57"/>
      <c r="AG18" s="9">
        <v>5000000000000</v>
      </c>
      <c r="AH18" s="57"/>
      <c r="AI18" s="9">
        <v>4497553125000</v>
      </c>
      <c r="AJ18" s="57"/>
      <c r="AK18" s="91">
        <f>AI18/سهام!$AA$1</f>
        <v>1.6400758634566633E-2</v>
      </c>
    </row>
    <row r="19" spans="1:37" x14ac:dyDescent="0.45">
      <c r="A19" s="17" t="s">
        <v>170</v>
      </c>
      <c r="C19" s="7" t="s">
        <v>25</v>
      </c>
      <c r="E19" s="7" t="s">
        <v>25</v>
      </c>
      <c r="G19" s="7" t="s">
        <v>174</v>
      </c>
      <c r="I19" s="7" t="s">
        <v>175</v>
      </c>
      <c r="K19" s="9">
        <v>23</v>
      </c>
      <c r="L19" s="57"/>
      <c r="M19" s="9">
        <v>23</v>
      </c>
      <c r="O19" s="9">
        <v>5000000</v>
      </c>
      <c r="P19" s="57"/>
      <c r="Q19" s="9">
        <v>5002343750000</v>
      </c>
      <c r="R19" s="57"/>
      <c r="S19" s="9">
        <v>4649270583750</v>
      </c>
      <c r="T19" s="57"/>
      <c r="U19" s="9">
        <v>0</v>
      </c>
      <c r="V19" s="57"/>
      <c r="W19" s="9">
        <v>0</v>
      </c>
      <c r="X19" s="57"/>
      <c r="Y19" s="9">
        <v>0</v>
      </c>
      <c r="Z19" s="57"/>
      <c r="AA19" s="9">
        <v>0</v>
      </c>
      <c r="AB19" s="57"/>
      <c r="AC19" s="9">
        <v>5000000</v>
      </c>
      <c r="AD19" s="57"/>
      <c r="AE19" s="9">
        <v>900000</v>
      </c>
      <c r="AF19" s="57"/>
      <c r="AG19" s="9">
        <v>5002343750000</v>
      </c>
      <c r="AH19" s="57"/>
      <c r="AI19" s="9">
        <v>4497553125000</v>
      </c>
      <c r="AJ19" s="57"/>
      <c r="AK19" s="91">
        <f>AI19/سهام!$AA$1</f>
        <v>1.6400758634566633E-2</v>
      </c>
    </row>
    <row r="20" spans="1:37" x14ac:dyDescent="0.45">
      <c r="A20" s="1" t="s">
        <v>154</v>
      </c>
      <c r="B20" s="27"/>
      <c r="C20" s="2" t="s">
        <v>25</v>
      </c>
      <c r="D20" s="23"/>
      <c r="E20" s="2" t="s">
        <v>25</v>
      </c>
      <c r="F20" s="23"/>
      <c r="G20" s="2" t="s">
        <v>156</v>
      </c>
      <c r="H20" s="23"/>
      <c r="I20" s="2" t="s">
        <v>157</v>
      </c>
      <c r="J20" s="27"/>
      <c r="K20" s="10">
        <v>23</v>
      </c>
      <c r="L20" s="76"/>
      <c r="M20" s="10">
        <v>23</v>
      </c>
      <c r="N20" s="23"/>
      <c r="O20" s="10">
        <v>4744704</v>
      </c>
      <c r="P20" s="76"/>
      <c r="Q20" s="10">
        <v>4374996664320</v>
      </c>
      <c r="R20" s="76"/>
      <c r="S20" s="10">
        <v>4031730171313</v>
      </c>
      <c r="T20" s="76"/>
      <c r="U20" s="10">
        <v>0</v>
      </c>
      <c r="V20" s="76"/>
      <c r="W20" s="10">
        <v>0</v>
      </c>
      <c r="X20" s="76"/>
      <c r="Y20" s="9">
        <v>0</v>
      </c>
      <c r="Z20" s="57"/>
      <c r="AA20" s="9">
        <v>0</v>
      </c>
      <c r="AB20" s="76"/>
      <c r="AC20" s="10">
        <v>4744704</v>
      </c>
      <c r="AD20" s="76"/>
      <c r="AE20" s="10">
        <v>827076</v>
      </c>
      <c r="AF20" s="76"/>
      <c r="AG20" s="10">
        <v>4374996664320</v>
      </c>
      <c r="AH20" s="57"/>
      <c r="AI20" s="9">
        <v>3922097005003</v>
      </c>
      <c r="AJ20" s="57"/>
      <c r="AK20" s="91">
        <f>AI20/سهام!$AA$1</f>
        <v>1.4302302726087505E-2</v>
      </c>
    </row>
    <row r="21" spans="1:37" x14ac:dyDescent="0.45">
      <c r="A21" s="17" t="s">
        <v>182</v>
      </c>
      <c r="C21" s="7" t="s">
        <v>25</v>
      </c>
      <c r="E21" s="7" t="s">
        <v>25</v>
      </c>
      <c r="G21" s="7" t="s">
        <v>100</v>
      </c>
      <c r="I21" s="7" t="s">
        <v>186</v>
      </c>
      <c r="K21" s="9">
        <v>23</v>
      </c>
      <c r="L21" s="57"/>
      <c r="M21" s="9">
        <v>23</v>
      </c>
      <c r="O21" s="9">
        <v>4000000</v>
      </c>
      <c r="P21" s="57"/>
      <c r="Q21" s="9">
        <v>4000000000000</v>
      </c>
      <c r="R21" s="57"/>
      <c r="S21" s="9">
        <v>3907961889650</v>
      </c>
      <c r="T21" s="57"/>
      <c r="U21" s="9">
        <v>0</v>
      </c>
      <c r="V21" s="57"/>
      <c r="W21" s="9">
        <v>0</v>
      </c>
      <c r="X21" s="57"/>
      <c r="Y21" s="9">
        <v>0</v>
      </c>
      <c r="Z21" s="33"/>
      <c r="AA21" s="33">
        <v>0</v>
      </c>
      <c r="AB21" s="57"/>
      <c r="AC21" s="9">
        <v>4000000</v>
      </c>
      <c r="AD21" s="57"/>
      <c r="AE21" s="9">
        <v>900000</v>
      </c>
      <c r="AF21" s="57"/>
      <c r="AG21" s="9">
        <v>4000000000000</v>
      </c>
      <c r="AH21" s="57"/>
      <c r="AI21" s="9">
        <v>3598042500000</v>
      </c>
      <c r="AJ21" s="57"/>
      <c r="AK21" s="91">
        <f>AI21/سهام!$AA$1</f>
        <v>1.3120606907653307E-2</v>
      </c>
    </row>
    <row r="22" spans="1:37" x14ac:dyDescent="0.45">
      <c r="A22" s="17" t="s">
        <v>205</v>
      </c>
      <c r="C22" s="7" t="s">
        <v>25</v>
      </c>
      <c r="E22" s="7" t="s">
        <v>25</v>
      </c>
      <c r="G22" s="7" t="s">
        <v>217</v>
      </c>
      <c r="I22" s="7" t="s">
        <v>218</v>
      </c>
      <c r="K22" s="9">
        <v>23</v>
      </c>
      <c r="L22" s="57"/>
      <c r="M22" s="9">
        <v>23</v>
      </c>
      <c r="O22" s="9">
        <v>3999997</v>
      </c>
      <c r="P22" s="57"/>
      <c r="Q22" s="9">
        <v>3999997000000</v>
      </c>
      <c r="R22" s="57"/>
      <c r="S22" s="9">
        <v>3997822001631</v>
      </c>
      <c r="T22" s="57"/>
      <c r="U22" s="9">
        <v>0</v>
      </c>
      <c r="V22" s="57"/>
      <c r="W22" s="9">
        <v>0</v>
      </c>
      <c r="X22" s="57"/>
      <c r="Y22" s="9">
        <v>0</v>
      </c>
      <c r="Z22" s="57"/>
      <c r="AA22" s="9">
        <v>0</v>
      </c>
      <c r="AB22" s="57"/>
      <c r="AC22" s="9">
        <v>3999997</v>
      </c>
      <c r="AD22" s="57"/>
      <c r="AE22" s="9">
        <v>900000</v>
      </c>
      <c r="AF22" s="57"/>
      <c r="AG22" s="9">
        <v>3999997000000</v>
      </c>
      <c r="AH22" s="57"/>
      <c r="AI22" s="9">
        <v>3598039801468</v>
      </c>
      <c r="AJ22" s="57"/>
      <c r="AK22" s="91">
        <f>AI22/سهام!$AA$1</f>
        <v>1.3120597067197671E-2</v>
      </c>
    </row>
    <row r="23" spans="1:37" x14ac:dyDescent="0.45">
      <c r="A23" s="17" t="s">
        <v>89</v>
      </c>
      <c r="C23" s="7" t="s">
        <v>25</v>
      </c>
      <c r="E23" s="7" t="s">
        <v>25</v>
      </c>
      <c r="G23" s="2" t="s">
        <v>93</v>
      </c>
      <c r="I23" s="7" t="s">
        <v>94</v>
      </c>
      <c r="K23" s="9">
        <v>23</v>
      </c>
      <c r="L23" s="57"/>
      <c r="M23" s="9">
        <v>23</v>
      </c>
      <c r="O23" s="9">
        <v>3528000</v>
      </c>
      <c r="P23" s="57"/>
      <c r="Q23" s="9">
        <v>3199976493180</v>
      </c>
      <c r="R23" s="57"/>
      <c r="S23" s="9">
        <v>3526081650000</v>
      </c>
      <c r="T23" s="57"/>
      <c r="U23" s="9">
        <v>0</v>
      </c>
      <c r="V23" s="57"/>
      <c r="W23" s="9">
        <v>0</v>
      </c>
      <c r="X23" s="57"/>
      <c r="Y23" s="9">
        <v>0</v>
      </c>
      <c r="Z23" s="57"/>
      <c r="AA23" s="9">
        <v>0</v>
      </c>
      <c r="AB23" s="57"/>
      <c r="AC23" s="9">
        <v>3528000</v>
      </c>
      <c r="AD23" s="57"/>
      <c r="AE23" s="9">
        <v>1000000</v>
      </c>
      <c r="AF23" s="57"/>
      <c r="AG23" s="9">
        <v>3199976493180</v>
      </c>
      <c r="AH23" s="57"/>
      <c r="AI23" s="9">
        <v>3526081650000</v>
      </c>
      <c r="AJ23" s="57"/>
      <c r="AK23" s="91">
        <f>AI23/سهام!$AA$1</f>
        <v>1.2858194769500239E-2</v>
      </c>
    </row>
    <row r="24" spans="1:37" x14ac:dyDescent="0.45">
      <c r="A24" s="17" t="s">
        <v>153</v>
      </c>
      <c r="C24" s="7" t="s">
        <v>25</v>
      </c>
      <c r="E24" s="7" t="s">
        <v>25</v>
      </c>
      <c r="G24" s="7" t="s">
        <v>155</v>
      </c>
      <c r="I24" s="7" t="s">
        <v>160</v>
      </c>
      <c r="K24" s="9">
        <v>23</v>
      </c>
      <c r="L24" s="57"/>
      <c r="M24" s="9">
        <v>23</v>
      </c>
      <c r="O24" s="9">
        <v>3253232</v>
      </c>
      <c r="P24" s="57"/>
      <c r="Q24" s="9">
        <v>3000000421120</v>
      </c>
      <c r="R24" s="57"/>
      <c r="S24" s="9">
        <v>2870336310170</v>
      </c>
      <c r="T24" s="57"/>
      <c r="U24" s="9">
        <v>0</v>
      </c>
      <c r="V24" s="57"/>
      <c r="W24" s="9">
        <v>0</v>
      </c>
      <c r="X24" s="57"/>
      <c r="Y24" s="9">
        <v>0</v>
      </c>
      <c r="Z24" s="33"/>
      <c r="AA24" s="33">
        <v>0</v>
      </c>
      <c r="AB24" s="57"/>
      <c r="AC24" s="9">
        <v>3253232</v>
      </c>
      <c r="AD24" s="57"/>
      <c r="AE24" s="9">
        <v>865804</v>
      </c>
      <c r="AF24" s="57"/>
      <c r="AG24" s="9">
        <v>3000000421120</v>
      </c>
      <c r="AH24" s="57"/>
      <c r="AI24" s="9">
        <v>2815129718957</v>
      </c>
      <c r="AJ24" s="57"/>
      <c r="AK24" s="91">
        <f>AI24/سهام!$AA$1</f>
        <v>1.0265640396545435E-2</v>
      </c>
    </row>
    <row r="25" spans="1:37" x14ac:dyDescent="0.45">
      <c r="A25" s="17" t="s">
        <v>110</v>
      </c>
      <c r="C25" s="7" t="s">
        <v>25</v>
      </c>
      <c r="E25" s="7" t="s">
        <v>25</v>
      </c>
      <c r="G25" s="7" t="s">
        <v>118</v>
      </c>
      <c r="I25" s="7" t="s">
        <v>147</v>
      </c>
      <c r="K25" s="9">
        <v>23</v>
      </c>
      <c r="L25" s="57"/>
      <c r="M25" s="9">
        <v>23</v>
      </c>
      <c r="O25" s="9">
        <v>2700000</v>
      </c>
      <c r="P25" s="57"/>
      <c r="Q25" s="9">
        <v>2445126000000</v>
      </c>
      <c r="R25" s="57"/>
      <c r="S25" s="9">
        <v>2698531875000</v>
      </c>
      <c r="T25" s="57"/>
      <c r="U25" s="9">
        <v>0</v>
      </c>
      <c r="V25" s="57"/>
      <c r="W25" s="9">
        <v>0</v>
      </c>
      <c r="X25" s="57"/>
      <c r="Y25" s="9">
        <v>0</v>
      </c>
      <c r="Z25" s="57"/>
      <c r="AA25" s="9">
        <v>0</v>
      </c>
      <c r="AB25" s="57"/>
      <c r="AC25" s="9">
        <v>2700000</v>
      </c>
      <c r="AD25" s="57"/>
      <c r="AE25" s="9">
        <v>1000000</v>
      </c>
      <c r="AF25" s="57"/>
      <c r="AG25" s="9">
        <v>2445126000000</v>
      </c>
      <c r="AH25" s="57"/>
      <c r="AI25" s="9">
        <v>2698531875000</v>
      </c>
      <c r="AJ25" s="57"/>
      <c r="AK25" s="91">
        <f>AI25/سهام!$AA$1</f>
        <v>9.84045518073998E-3</v>
      </c>
    </row>
    <row r="26" spans="1:37" x14ac:dyDescent="0.45">
      <c r="A26" s="17" t="s">
        <v>148</v>
      </c>
      <c r="C26" s="7" t="s">
        <v>25</v>
      </c>
      <c r="E26" s="7" t="s">
        <v>25</v>
      </c>
      <c r="G26" s="7" t="s">
        <v>146</v>
      </c>
      <c r="I26" s="7" t="s">
        <v>149</v>
      </c>
      <c r="K26" s="9">
        <v>23</v>
      </c>
      <c r="L26" s="57"/>
      <c r="M26" s="9">
        <v>23</v>
      </c>
      <c r="O26" s="9">
        <v>3200000</v>
      </c>
      <c r="P26" s="57"/>
      <c r="Q26" s="9">
        <v>2956241802034</v>
      </c>
      <c r="R26" s="57"/>
      <c r="S26" s="9">
        <v>2572440474500</v>
      </c>
      <c r="T26" s="57"/>
      <c r="U26" s="9">
        <v>0</v>
      </c>
      <c r="V26" s="57"/>
      <c r="W26" s="9">
        <v>0</v>
      </c>
      <c r="X26" s="57"/>
      <c r="Y26" s="9">
        <v>0</v>
      </c>
      <c r="Z26" s="57"/>
      <c r="AA26" s="9">
        <v>0</v>
      </c>
      <c r="AB26" s="57"/>
      <c r="AC26" s="9">
        <v>3200000</v>
      </c>
      <c r="AD26" s="57"/>
      <c r="AE26" s="9">
        <v>804325</v>
      </c>
      <c r="AF26" s="57"/>
      <c r="AG26" s="9">
        <v>2956241802034</v>
      </c>
      <c r="AH26" s="57"/>
      <c r="AI26" s="9">
        <v>2572440474500</v>
      </c>
      <c r="AJ26" s="57"/>
      <c r="AK26" s="91">
        <f>AI26/سهام!$AA$1</f>
        <v>9.3806508008873295E-3</v>
      </c>
    </row>
    <row r="27" spans="1:37" x14ac:dyDescent="0.45">
      <c r="A27" s="17" t="s">
        <v>256</v>
      </c>
      <c r="C27" s="7" t="s">
        <v>158</v>
      </c>
      <c r="E27" s="7" t="s">
        <v>158</v>
      </c>
      <c r="G27" s="2" t="s">
        <v>232</v>
      </c>
      <c r="I27" s="7" t="s">
        <v>233</v>
      </c>
      <c r="K27" s="9">
        <v>23</v>
      </c>
      <c r="L27" s="57"/>
      <c r="M27" s="9">
        <v>23</v>
      </c>
      <c r="O27" s="9">
        <v>0</v>
      </c>
      <c r="P27" s="57"/>
      <c r="Q27" s="9">
        <v>0</v>
      </c>
      <c r="R27" s="57"/>
      <c r="S27" s="9">
        <v>0</v>
      </c>
      <c r="T27" s="57"/>
      <c r="U27" s="9">
        <v>2500000</v>
      </c>
      <c r="V27" s="57"/>
      <c r="W27" s="9">
        <v>2500000000000</v>
      </c>
      <c r="X27" s="57"/>
      <c r="Y27" s="9">
        <v>0</v>
      </c>
      <c r="Z27" s="57"/>
      <c r="AA27" s="9">
        <v>0</v>
      </c>
      <c r="AB27" s="57"/>
      <c r="AC27" s="9">
        <v>2500000</v>
      </c>
      <c r="AD27" s="57"/>
      <c r="AE27" s="9">
        <v>1000000</v>
      </c>
      <c r="AF27" s="57"/>
      <c r="AG27" s="9">
        <v>2500000000000</v>
      </c>
      <c r="AH27" s="57"/>
      <c r="AI27" s="9">
        <v>2500000000000</v>
      </c>
      <c r="AJ27" s="57"/>
      <c r="AK27" s="91">
        <f>AI27/سهام!$AA$1</f>
        <v>9.1164896660151356E-3</v>
      </c>
    </row>
    <row r="28" spans="1:37" x14ac:dyDescent="0.45">
      <c r="A28" s="17" t="s">
        <v>104</v>
      </c>
      <c r="C28" s="7" t="s">
        <v>25</v>
      </c>
      <c r="E28" s="7" t="s">
        <v>25</v>
      </c>
      <c r="G28" s="2" t="s">
        <v>105</v>
      </c>
      <c r="I28" s="7" t="s">
        <v>106</v>
      </c>
      <c r="K28" s="9">
        <v>18</v>
      </c>
      <c r="L28" s="57"/>
      <c r="M28" s="9">
        <v>18</v>
      </c>
      <c r="O28" s="9">
        <v>2650000</v>
      </c>
      <c r="P28" s="57"/>
      <c r="Q28" s="9">
        <v>2014365037500</v>
      </c>
      <c r="R28" s="57"/>
      <c r="S28" s="9">
        <v>2351920447500</v>
      </c>
      <c r="T28" s="57"/>
      <c r="U28" s="9">
        <v>0</v>
      </c>
      <c r="V28" s="57"/>
      <c r="W28" s="9">
        <v>0</v>
      </c>
      <c r="X28" s="57"/>
      <c r="Y28" s="9">
        <v>0</v>
      </c>
      <c r="Z28" s="57"/>
      <c r="AA28" s="9">
        <v>0</v>
      </c>
      <c r="AB28" s="57"/>
      <c r="AC28" s="9">
        <v>2650000</v>
      </c>
      <c r="AD28" s="57"/>
      <c r="AE28" s="9">
        <v>762000</v>
      </c>
      <c r="AF28" s="57"/>
      <c r="AG28" s="9">
        <v>2014365037500</v>
      </c>
      <c r="AH28" s="57"/>
      <c r="AI28" s="9">
        <v>2018202005625</v>
      </c>
      <c r="AJ28" s="57"/>
      <c r="AK28" s="91">
        <f>AI28/سهام!$AA$1</f>
        <v>7.3595670912845338E-3</v>
      </c>
    </row>
    <row r="29" spans="1:37" x14ac:dyDescent="0.45">
      <c r="A29" s="17" t="s">
        <v>173</v>
      </c>
      <c r="C29" s="7" t="s">
        <v>25</v>
      </c>
      <c r="E29" s="7" t="s">
        <v>25</v>
      </c>
      <c r="G29" s="7" t="s">
        <v>167</v>
      </c>
      <c r="I29" s="7" t="s">
        <v>178</v>
      </c>
      <c r="K29" s="9">
        <v>23</v>
      </c>
      <c r="L29" s="57"/>
      <c r="M29" s="9">
        <v>23</v>
      </c>
      <c r="O29" s="9">
        <v>2503046</v>
      </c>
      <c r="P29" s="57"/>
      <c r="Q29" s="9">
        <v>2268622896290</v>
      </c>
      <c r="R29" s="57"/>
      <c r="S29" s="9">
        <v>1869869419773</v>
      </c>
      <c r="T29" s="57"/>
      <c r="U29" s="9">
        <v>0</v>
      </c>
      <c r="V29" s="57"/>
      <c r="W29" s="9">
        <v>0</v>
      </c>
      <c r="X29" s="57"/>
      <c r="Y29" s="9">
        <v>0</v>
      </c>
      <c r="Z29" s="57"/>
      <c r="AA29" s="9">
        <v>0</v>
      </c>
      <c r="AB29" s="57"/>
      <c r="AC29" s="9">
        <v>2503046</v>
      </c>
      <c r="AD29" s="57"/>
      <c r="AE29" s="9">
        <v>747444</v>
      </c>
      <c r="AF29" s="57"/>
      <c r="AG29" s="9">
        <v>2268622896290</v>
      </c>
      <c r="AH29" s="57"/>
      <c r="AI29" s="9">
        <v>1869869419773</v>
      </c>
      <c r="AJ29" s="57"/>
      <c r="AK29" s="91">
        <f>AI29/سهام!$AA$1</f>
        <v>6.8186580968633091E-3</v>
      </c>
    </row>
    <row r="30" spans="1:37" x14ac:dyDescent="0.45">
      <c r="A30" s="17" t="s">
        <v>204</v>
      </c>
      <c r="C30" s="7" t="s">
        <v>25</v>
      </c>
      <c r="E30" s="7" t="s">
        <v>25</v>
      </c>
      <c r="G30" s="2" t="s">
        <v>215</v>
      </c>
      <c r="I30" s="7" t="s">
        <v>216</v>
      </c>
      <c r="K30" s="9">
        <v>23</v>
      </c>
      <c r="L30" s="57"/>
      <c r="M30" s="9">
        <v>23</v>
      </c>
      <c r="O30" s="9">
        <v>2000000</v>
      </c>
      <c r="P30" s="57"/>
      <c r="Q30" s="9">
        <v>2000000000000</v>
      </c>
      <c r="R30" s="57"/>
      <c r="S30" s="9">
        <v>1998912500000</v>
      </c>
      <c r="T30" s="57"/>
      <c r="U30" s="9">
        <v>0</v>
      </c>
      <c r="V30" s="57"/>
      <c r="W30" s="9">
        <v>0</v>
      </c>
      <c r="X30" s="57"/>
      <c r="Y30" s="9">
        <v>0</v>
      </c>
      <c r="Z30" s="57"/>
      <c r="AA30" s="9">
        <v>0</v>
      </c>
      <c r="AB30" s="57"/>
      <c r="AC30" s="9">
        <v>2000000</v>
      </c>
      <c r="AD30" s="57"/>
      <c r="AE30" s="9">
        <v>900000</v>
      </c>
      <c r="AF30" s="57"/>
      <c r="AG30" s="9">
        <v>2000000000000</v>
      </c>
      <c r="AH30" s="57"/>
      <c r="AI30" s="9">
        <v>1799021250000</v>
      </c>
      <c r="AJ30" s="57"/>
      <c r="AK30" s="91">
        <f>AI30/سهام!$AA$1</f>
        <v>6.5603034538266533E-3</v>
      </c>
    </row>
    <row r="31" spans="1:37" x14ac:dyDescent="0.45">
      <c r="A31" s="17" t="s">
        <v>115</v>
      </c>
      <c r="C31" s="7" t="s">
        <v>25</v>
      </c>
      <c r="E31" s="7" t="s">
        <v>25</v>
      </c>
      <c r="G31" s="7" t="s">
        <v>116</v>
      </c>
      <c r="I31" s="7" t="s">
        <v>117</v>
      </c>
      <c r="K31" s="9">
        <v>23</v>
      </c>
      <c r="L31" s="57"/>
      <c r="M31" s="9">
        <v>23</v>
      </c>
      <c r="O31" s="9">
        <v>2000000</v>
      </c>
      <c r="P31" s="57"/>
      <c r="Q31" s="9">
        <v>2000000000000</v>
      </c>
      <c r="R31" s="57"/>
      <c r="S31" s="9">
        <v>1998912500000</v>
      </c>
      <c r="T31" s="57"/>
      <c r="U31" s="9">
        <v>0</v>
      </c>
      <c r="V31" s="57"/>
      <c r="W31" s="9">
        <v>0</v>
      </c>
      <c r="X31" s="57"/>
      <c r="Y31" s="9">
        <v>0</v>
      </c>
      <c r="Z31" s="57"/>
      <c r="AA31" s="9">
        <v>0</v>
      </c>
      <c r="AB31" s="57"/>
      <c r="AC31" s="9">
        <v>2000000</v>
      </c>
      <c r="AD31" s="57"/>
      <c r="AE31" s="9">
        <v>900000</v>
      </c>
      <c r="AF31" s="57"/>
      <c r="AG31" s="9">
        <v>2000000000000</v>
      </c>
      <c r="AH31" s="57"/>
      <c r="AI31" s="9">
        <v>1799021250000</v>
      </c>
      <c r="AJ31" s="57"/>
      <c r="AK31" s="91">
        <f>AI31/سهام!$AA$1</f>
        <v>6.5603034538266533E-3</v>
      </c>
    </row>
    <row r="32" spans="1:37" x14ac:dyDescent="0.45">
      <c r="A32" s="17" t="s">
        <v>85</v>
      </c>
      <c r="C32" s="7" t="s">
        <v>25</v>
      </c>
      <c r="E32" s="7" t="s">
        <v>25</v>
      </c>
      <c r="G32" s="2" t="s">
        <v>86</v>
      </c>
      <c r="I32" s="7" t="s">
        <v>87</v>
      </c>
      <c r="K32" s="9">
        <v>23</v>
      </c>
      <c r="L32" s="57"/>
      <c r="M32" s="9">
        <v>23</v>
      </c>
      <c r="O32" s="9">
        <v>1500000</v>
      </c>
      <c r="P32" s="57"/>
      <c r="Q32" s="9">
        <v>1500000000000</v>
      </c>
      <c r="R32" s="57"/>
      <c r="S32" s="9">
        <v>1499184375000</v>
      </c>
      <c r="T32" s="57"/>
      <c r="U32" s="9">
        <v>0</v>
      </c>
      <c r="V32" s="57"/>
      <c r="W32" s="9">
        <v>0</v>
      </c>
      <c r="X32" s="57"/>
      <c r="Y32" s="9">
        <v>0</v>
      </c>
      <c r="Z32" s="57"/>
      <c r="AA32" s="9">
        <v>0</v>
      </c>
      <c r="AB32" s="57"/>
      <c r="AC32" s="9">
        <v>1500000</v>
      </c>
      <c r="AD32" s="57"/>
      <c r="AE32" s="9">
        <v>900000</v>
      </c>
      <c r="AF32" s="57"/>
      <c r="AG32" s="9">
        <v>1500000000000</v>
      </c>
      <c r="AH32" s="57"/>
      <c r="AI32" s="9">
        <v>1349265937500</v>
      </c>
      <c r="AJ32" s="57"/>
      <c r="AK32" s="91">
        <f>AI32/سهام!$AA$1</f>
        <v>4.92022759036999E-3</v>
      </c>
    </row>
    <row r="33" spans="1:37" x14ac:dyDescent="0.45">
      <c r="A33" s="1" t="s">
        <v>88</v>
      </c>
      <c r="C33" s="7" t="s">
        <v>25</v>
      </c>
      <c r="E33" s="7" t="s">
        <v>25</v>
      </c>
      <c r="G33" s="2" t="s">
        <v>90</v>
      </c>
      <c r="I33" s="7" t="s">
        <v>91</v>
      </c>
      <c r="K33" s="10">
        <v>23</v>
      </c>
      <c r="L33" s="57"/>
      <c r="M33" s="10">
        <v>23</v>
      </c>
      <c r="O33" s="9">
        <v>1499971</v>
      </c>
      <c r="P33" s="57"/>
      <c r="Q33" s="9">
        <v>1500205374093</v>
      </c>
      <c r="R33" s="57"/>
      <c r="S33" s="10">
        <v>1499155390768</v>
      </c>
      <c r="T33" s="57"/>
      <c r="U33" s="10">
        <v>0</v>
      </c>
      <c r="V33" s="57"/>
      <c r="W33" s="10">
        <v>0</v>
      </c>
      <c r="X33" s="57"/>
      <c r="Y33" s="9">
        <v>0</v>
      </c>
      <c r="Z33" s="57"/>
      <c r="AA33" s="9">
        <v>0</v>
      </c>
      <c r="AB33" s="57"/>
      <c r="AC33" s="9">
        <v>1499971</v>
      </c>
      <c r="AD33" s="57"/>
      <c r="AE33" s="9">
        <v>900000</v>
      </c>
      <c r="AF33" s="57"/>
      <c r="AG33" s="9">
        <v>1500205374093</v>
      </c>
      <c r="AH33" s="57"/>
      <c r="AI33" s="9">
        <v>1349239851691</v>
      </c>
      <c r="AJ33" s="57"/>
      <c r="AK33" s="91">
        <f>AI33/سهام!$AA$1</f>
        <v>4.920132465966719E-3</v>
      </c>
    </row>
    <row r="34" spans="1:37" x14ac:dyDescent="0.45">
      <c r="A34" s="17" t="s">
        <v>109</v>
      </c>
      <c r="C34" s="7" t="s">
        <v>25</v>
      </c>
      <c r="E34" s="7" t="s">
        <v>25</v>
      </c>
      <c r="G34" s="7" t="s">
        <v>111</v>
      </c>
      <c r="I34" s="7" t="s">
        <v>112</v>
      </c>
      <c r="K34" s="9">
        <v>23</v>
      </c>
      <c r="L34" s="57"/>
      <c r="M34" s="9">
        <v>23</v>
      </c>
      <c r="O34" s="9">
        <v>500000</v>
      </c>
      <c r="P34" s="57"/>
      <c r="Q34" s="9">
        <v>500000000000</v>
      </c>
      <c r="R34" s="57"/>
      <c r="S34" s="9">
        <v>499728125000</v>
      </c>
      <c r="T34" s="57"/>
      <c r="U34" s="9">
        <v>0</v>
      </c>
      <c r="V34" s="57"/>
      <c r="W34" s="9">
        <v>0</v>
      </c>
      <c r="X34" s="57"/>
      <c r="Y34" s="9">
        <v>0</v>
      </c>
      <c r="Z34" s="57"/>
      <c r="AA34" s="9">
        <v>0</v>
      </c>
      <c r="AB34" s="57"/>
      <c r="AC34" s="9">
        <v>500000</v>
      </c>
      <c r="AD34" s="57"/>
      <c r="AE34" s="9">
        <v>900000</v>
      </c>
      <c r="AF34" s="57"/>
      <c r="AG34" s="9">
        <v>500000000000</v>
      </c>
      <c r="AH34" s="57"/>
      <c r="AI34" s="9">
        <v>449755312500</v>
      </c>
      <c r="AJ34" s="57"/>
      <c r="AK34" s="91">
        <f>AI34/سهام!$AA$1</f>
        <v>1.6400758634566633E-3</v>
      </c>
    </row>
    <row r="35" spans="1:37" x14ac:dyDescent="0.45">
      <c r="A35" s="17" t="s">
        <v>29</v>
      </c>
      <c r="C35" s="7" t="s">
        <v>25</v>
      </c>
      <c r="E35" s="7" t="s">
        <v>25</v>
      </c>
      <c r="G35" s="2" t="s">
        <v>30</v>
      </c>
      <c r="I35" s="7" t="s">
        <v>31</v>
      </c>
      <c r="K35" s="9">
        <v>23</v>
      </c>
      <c r="L35" s="57"/>
      <c r="M35" s="9">
        <v>23</v>
      </c>
      <c r="O35" s="9">
        <v>500000</v>
      </c>
      <c r="P35" s="57"/>
      <c r="Q35" s="9">
        <v>500000000000</v>
      </c>
      <c r="R35" s="57"/>
      <c r="S35" s="9">
        <v>499728125000</v>
      </c>
      <c r="T35" s="57"/>
      <c r="U35" s="9">
        <v>0</v>
      </c>
      <c r="V35" s="57"/>
      <c r="W35" s="9">
        <v>0</v>
      </c>
      <c r="X35" s="57"/>
      <c r="Y35" s="9">
        <v>0</v>
      </c>
      <c r="Z35" s="57"/>
      <c r="AA35" s="9">
        <v>0</v>
      </c>
      <c r="AB35" s="57"/>
      <c r="AC35" s="9">
        <v>500000</v>
      </c>
      <c r="AD35" s="57"/>
      <c r="AE35" s="9">
        <v>900000</v>
      </c>
      <c r="AF35" s="57"/>
      <c r="AG35" s="9">
        <v>500000000000</v>
      </c>
      <c r="AH35" s="57"/>
      <c r="AI35" s="9">
        <v>449755312500</v>
      </c>
      <c r="AJ35" s="57"/>
      <c r="AK35" s="91">
        <f>AI35/سهام!$AA$1</f>
        <v>1.6400758634566633E-3</v>
      </c>
    </row>
    <row r="36" spans="1:37" x14ac:dyDescent="0.45">
      <c r="A36" s="1" t="s">
        <v>200</v>
      </c>
      <c r="C36" s="7" t="s">
        <v>25</v>
      </c>
      <c r="E36" s="7" t="s">
        <v>25</v>
      </c>
      <c r="G36" s="2" t="s">
        <v>206</v>
      </c>
      <c r="I36" s="7" t="s">
        <v>209</v>
      </c>
      <c r="K36" s="10">
        <v>0</v>
      </c>
      <c r="L36" s="57"/>
      <c r="M36" s="10">
        <v>0</v>
      </c>
      <c r="O36" s="9">
        <v>209115</v>
      </c>
      <c r="P36" s="57"/>
      <c r="Q36" s="9">
        <v>179996189780</v>
      </c>
      <c r="R36" s="57"/>
      <c r="S36" s="10">
        <v>180575027760</v>
      </c>
      <c r="T36" s="57"/>
      <c r="U36" s="10">
        <v>229966</v>
      </c>
      <c r="V36" s="57"/>
      <c r="W36" s="10">
        <v>198888752302</v>
      </c>
      <c r="X36" s="57"/>
      <c r="Y36" s="9">
        <v>0</v>
      </c>
      <c r="Z36" s="57"/>
      <c r="AA36" s="9">
        <v>0</v>
      </c>
      <c r="AB36" s="57"/>
      <c r="AC36" s="9">
        <v>439081</v>
      </c>
      <c r="AD36" s="57"/>
      <c r="AE36" s="9">
        <v>889800</v>
      </c>
      <c r="AF36" s="57"/>
      <c r="AG36" s="9">
        <v>378884942082</v>
      </c>
      <c r="AH36" s="57"/>
      <c r="AI36" s="9">
        <v>390481833788</v>
      </c>
      <c r="AJ36" s="57"/>
      <c r="AK36" s="91">
        <f>AI36/سهام!$AA$1</f>
        <v>1.4239294409979768E-3</v>
      </c>
    </row>
    <row r="37" spans="1:37" x14ac:dyDescent="0.45">
      <c r="A37" s="17" t="s">
        <v>199</v>
      </c>
      <c r="C37" s="7" t="s">
        <v>25</v>
      </c>
      <c r="E37" s="7" t="s">
        <v>25</v>
      </c>
      <c r="G37" s="7" t="s">
        <v>206</v>
      </c>
      <c r="I37" s="7" t="s">
        <v>208</v>
      </c>
      <c r="K37" s="9">
        <v>0</v>
      </c>
      <c r="L37" s="57"/>
      <c r="M37" s="9">
        <v>0</v>
      </c>
      <c r="O37" s="9">
        <v>120367</v>
      </c>
      <c r="P37" s="57"/>
      <c r="Q37" s="9">
        <v>100465866464</v>
      </c>
      <c r="R37" s="57"/>
      <c r="S37" s="9">
        <v>100816308318</v>
      </c>
      <c r="T37" s="57"/>
      <c r="U37" s="9">
        <v>136992</v>
      </c>
      <c r="V37" s="57"/>
      <c r="W37" s="9">
        <v>114480907144</v>
      </c>
      <c r="X37" s="57"/>
      <c r="Y37" s="9">
        <v>0</v>
      </c>
      <c r="Z37" s="33"/>
      <c r="AA37" s="33">
        <v>0</v>
      </c>
      <c r="AB37" s="57"/>
      <c r="AC37" s="9">
        <v>257359</v>
      </c>
      <c r="AD37" s="57"/>
      <c r="AE37" s="9">
        <v>859610</v>
      </c>
      <c r="AF37" s="57"/>
      <c r="AG37" s="9">
        <v>214946773608</v>
      </c>
      <c r="AH37" s="57"/>
      <c r="AI37" s="9">
        <v>221108077063</v>
      </c>
      <c r="AJ37" s="57"/>
      <c r="AK37" s="91">
        <f>AI37/سهام!$AA$1</f>
        <v>8.0629179984692718E-4</v>
      </c>
    </row>
    <row r="38" spans="1:37" x14ac:dyDescent="0.45">
      <c r="A38" s="1" t="s">
        <v>198</v>
      </c>
      <c r="C38" s="7" t="s">
        <v>25</v>
      </c>
      <c r="E38" s="7" t="s">
        <v>25</v>
      </c>
      <c r="G38" s="2" t="s">
        <v>206</v>
      </c>
      <c r="I38" s="7" t="s">
        <v>207</v>
      </c>
      <c r="K38" s="10">
        <v>0</v>
      </c>
      <c r="L38" s="57"/>
      <c r="M38" s="10">
        <v>0</v>
      </c>
      <c r="O38" s="9">
        <v>41185</v>
      </c>
      <c r="P38" s="57"/>
      <c r="Q38" s="9">
        <v>37215089996</v>
      </c>
      <c r="R38" s="57"/>
      <c r="S38" s="10">
        <v>37256274379</v>
      </c>
      <c r="T38" s="57"/>
      <c r="U38" s="10">
        <v>152137</v>
      </c>
      <c r="V38" s="57"/>
      <c r="W38" s="10">
        <v>138960317148</v>
      </c>
      <c r="X38" s="57"/>
      <c r="Y38" s="9">
        <v>0</v>
      </c>
      <c r="Z38" s="57"/>
      <c r="AA38" s="9">
        <v>0</v>
      </c>
      <c r="AB38" s="57"/>
      <c r="AC38" s="9">
        <v>193322</v>
      </c>
      <c r="AD38" s="57"/>
      <c r="AE38" s="9">
        <v>933490</v>
      </c>
      <c r="AF38" s="57"/>
      <c r="AG38" s="9">
        <v>176175407144</v>
      </c>
      <c r="AH38" s="57"/>
      <c r="AI38" s="9">
        <v>180366026396</v>
      </c>
      <c r="AJ38" s="57"/>
      <c r="AK38" s="91">
        <f>AI38/سهام!$AA$1</f>
        <v>6.577220062957389E-4</v>
      </c>
    </row>
    <row r="39" spans="1:37" x14ac:dyDescent="0.45">
      <c r="A39" s="1" t="s">
        <v>203</v>
      </c>
      <c r="C39" s="7" t="s">
        <v>25</v>
      </c>
      <c r="E39" s="7" t="s">
        <v>25</v>
      </c>
      <c r="G39" s="2" t="s">
        <v>92</v>
      </c>
      <c r="I39" s="7" t="s">
        <v>214</v>
      </c>
      <c r="K39" s="10">
        <v>23</v>
      </c>
      <c r="L39" s="57"/>
      <c r="M39" s="10">
        <v>23</v>
      </c>
      <c r="O39" s="9">
        <v>70000</v>
      </c>
      <c r="P39" s="57"/>
      <c r="Q39" s="9">
        <v>68869127235</v>
      </c>
      <c r="R39" s="57"/>
      <c r="S39" s="10">
        <v>68893618714</v>
      </c>
      <c r="T39" s="57"/>
      <c r="U39" s="10">
        <v>0</v>
      </c>
      <c r="V39" s="57"/>
      <c r="W39" s="10">
        <v>0</v>
      </c>
      <c r="X39" s="57"/>
      <c r="Y39" s="9">
        <v>0</v>
      </c>
      <c r="Z39" s="57"/>
      <c r="AA39" s="9">
        <v>0</v>
      </c>
      <c r="AB39" s="57"/>
      <c r="AC39" s="9">
        <v>70000</v>
      </c>
      <c r="AD39" s="57"/>
      <c r="AE39" s="9">
        <v>989930</v>
      </c>
      <c r="AF39" s="57"/>
      <c r="AG39" s="9">
        <v>68869127235</v>
      </c>
      <c r="AH39" s="57"/>
      <c r="AI39" s="9">
        <v>69257420789</v>
      </c>
      <c r="AJ39" s="57"/>
      <c r="AK39" s="91">
        <f>AI39/سهام!$AA$1</f>
        <v>2.5255382436711215E-4</v>
      </c>
    </row>
    <row r="40" spans="1:37" x14ac:dyDescent="0.45">
      <c r="A40" s="1" t="s">
        <v>202</v>
      </c>
      <c r="C40" s="7" t="s">
        <v>25</v>
      </c>
      <c r="E40" s="7" t="s">
        <v>25</v>
      </c>
      <c r="G40" s="2" t="s">
        <v>212</v>
      </c>
      <c r="I40" s="7" t="s">
        <v>213</v>
      </c>
      <c r="K40" s="10">
        <v>0</v>
      </c>
      <c r="L40" s="57"/>
      <c r="M40" s="10">
        <v>0</v>
      </c>
      <c r="O40" s="9">
        <v>2410</v>
      </c>
      <c r="P40" s="57"/>
      <c r="Q40" s="9">
        <v>1971849106</v>
      </c>
      <c r="R40" s="57"/>
      <c r="S40" s="10">
        <v>1999212336</v>
      </c>
      <c r="T40" s="57"/>
      <c r="U40" s="10">
        <v>37684</v>
      </c>
      <c r="V40" s="57"/>
      <c r="W40" s="10">
        <v>31476985030</v>
      </c>
      <c r="X40" s="57"/>
      <c r="Y40" s="9">
        <v>0</v>
      </c>
      <c r="Z40" s="57"/>
      <c r="AA40" s="9">
        <v>0</v>
      </c>
      <c r="AB40" s="57"/>
      <c r="AC40" s="9">
        <v>40094</v>
      </c>
      <c r="AD40" s="57"/>
      <c r="AE40" s="9">
        <v>846490</v>
      </c>
      <c r="AF40" s="57"/>
      <c r="AG40" s="9">
        <v>33448834136</v>
      </c>
      <c r="AH40" s="57"/>
      <c r="AI40" s="9">
        <v>33920715636</v>
      </c>
      <c r="AJ40" s="57"/>
      <c r="AK40" s="91">
        <f>AI40/سهام!$AA$1</f>
        <v>1.2369514142377281E-4</v>
      </c>
    </row>
    <row r="41" spans="1:37" x14ac:dyDescent="0.45">
      <c r="A41" s="1" t="s">
        <v>201</v>
      </c>
      <c r="C41" s="7" t="s">
        <v>25</v>
      </c>
      <c r="E41" s="7" t="s">
        <v>25</v>
      </c>
      <c r="G41" s="2" t="s">
        <v>210</v>
      </c>
      <c r="I41" s="7" t="s">
        <v>211</v>
      </c>
      <c r="K41" s="10">
        <v>0</v>
      </c>
      <c r="L41" s="57"/>
      <c r="M41" s="10">
        <v>0</v>
      </c>
      <c r="O41" s="9">
        <v>2445</v>
      </c>
      <c r="P41" s="57"/>
      <c r="Q41" s="9">
        <v>2086498862</v>
      </c>
      <c r="R41" s="57"/>
      <c r="S41" s="10">
        <v>2105026669</v>
      </c>
      <c r="T41" s="57"/>
      <c r="U41" s="10">
        <v>24013</v>
      </c>
      <c r="V41" s="57"/>
      <c r="W41" s="10">
        <v>21013559289</v>
      </c>
      <c r="X41" s="57"/>
      <c r="Y41" s="9">
        <v>0</v>
      </c>
      <c r="Z41" s="57"/>
      <c r="AA41" s="9">
        <v>0</v>
      </c>
      <c r="AB41" s="57"/>
      <c r="AC41" s="9">
        <v>26458</v>
      </c>
      <c r="AD41" s="57"/>
      <c r="AE41" s="9">
        <v>879000</v>
      </c>
      <c r="AF41" s="57"/>
      <c r="AG41" s="9">
        <v>23100058151</v>
      </c>
      <c r="AH41" s="57"/>
      <c r="AI41" s="9">
        <v>23243936233</v>
      </c>
      <c r="AJ41" s="57"/>
      <c r="AK41" s="91">
        <f>AI41/سهام!$AA$1</f>
        <v>8.4761241786263723E-5</v>
      </c>
    </row>
    <row r="42" spans="1:37" x14ac:dyDescent="0.45">
      <c r="A42" s="17" t="s">
        <v>228</v>
      </c>
      <c r="C42" s="7" t="s">
        <v>25</v>
      </c>
      <c r="E42" s="7" t="s">
        <v>25</v>
      </c>
      <c r="G42" s="2" t="s">
        <v>231</v>
      </c>
      <c r="I42" s="7" t="s">
        <v>208</v>
      </c>
      <c r="K42" s="9">
        <v>0</v>
      </c>
      <c r="L42" s="57"/>
      <c r="M42" s="9">
        <v>0</v>
      </c>
      <c r="O42" s="9">
        <v>0</v>
      </c>
      <c r="P42" s="57"/>
      <c r="Q42" s="9">
        <v>0</v>
      </c>
      <c r="R42" s="57"/>
      <c r="S42" s="9">
        <v>0</v>
      </c>
      <c r="T42" s="57"/>
      <c r="U42" s="9">
        <v>20001</v>
      </c>
      <c r="V42" s="57"/>
      <c r="W42" s="9">
        <v>16709912222</v>
      </c>
      <c r="X42" s="57"/>
      <c r="Y42" s="9">
        <v>0</v>
      </c>
      <c r="Z42" s="57"/>
      <c r="AA42" s="9">
        <v>0</v>
      </c>
      <c r="AB42" s="57"/>
      <c r="AC42" s="9">
        <v>20001</v>
      </c>
      <c r="AD42" s="57"/>
      <c r="AE42" s="9">
        <v>859810</v>
      </c>
      <c r="AF42" s="57"/>
      <c r="AG42" s="9">
        <v>16709912222</v>
      </c>
      <c r="AH42" s="57"/>
      <c r="AI42" s="9">
        <v>17187708908</v>
      </c>
      <c r="AJ42" s="57"/>
      <c r="AK42" s="91">
        <f>AI42/سهام!$AA$1</f>
        <v>6.2676628256903323E-5</v>
      </c>
    </row>
    <row r="43" spans="1:37" x14ac:dyDescent="0.45">
      <c r="A43" s="1" t="s">
        <v>26</v>
      </c>
      <c r="C43" s="7" t="s">
        <v>25</v>
      </c>
      <c r="E43" s="7" t="s">
        <v>25</v>
      </c>
      <c r="G43" s="2" t="s">
        <v>27</v>
      </c>
      <c r="I43" s="7" t="s">
        <v>28</v>
      </c>
      <c r="K43" s="10">
        <v>23</v>
      </c>
      <c r="L43" s="57"/>
      <c r="M43" s="10">
        <v>23</v>
      </c>
      <c r="O43" s="9">
        <v>526865</v>
      </c>
      <c r="P43" s="57"/>
      <c r="Q43" s="9">
        <v>500020153650</v>
      </c>
      <c r="R43" s="57"/>
      <c r="S43" s="10">
        <v>526578517156</v>
      </c>
      <c r="T43" s="57"/>
      <c r="U43" s="9">
        <v>0</v>
      </c>
      <c r="V43" s="57"/>
      <c r="W43" s="9">
        <v>0</v>
      </c>
      <c r="X43" s="57"/>
      <c r="Y43" s="9">
        <v>526865</v>
      </c>
      <c r="Z43" s="57"/>
      <c r="AA43" s="9">
        <v>526865000000</v>
      </c>
      <c r="AB43" s="57"/>
      <c r="AC43" s="9">
        <v>0</v>
      </c>
      <c r="AD43" s="57"/>
      <c r="AE43" s="9">
        <v>0</v>
      </c>
      <c r="AF43" s="57"/>
      <c r="AG43" s="9">
        <v>0</v>
      </c>
      <c r="AH43" s="57"/>
      <c r="AI43" s="9">
        <v>0</v>
      </c>
      <c r="AJ43" s="57"/>
      <c r="AK43" s="91">
        <f>AI43/سهام!$AA$1</f>
        <v>0</v>
      </c>
    </row>
    <row r="44" spans="1:37" ht="21" x14ac:dyDescent="0.45">
      <c r="A44" s="95" t="s">
        <v>11</v>
      </c>
      <c r="C44" s="2"/>
      <c r="E44" s="2"/>
      <c r="G44" s="2"/>
      <c r="I44" s="2"/>
      <c r="K44" s="2"/>
      <c r="M44" s="2"/>
      <c r="O44" s="9"/>
      <c r="Q44" s="78">
        <f>SUM(Q10:Q43)</f>
        <v>103812462009180</v>
      </c>
      <c r="S44" s="78">
        <f>SUM(S10:S43)</f>
        <v>104124238635197</v>
      </c>
      <c r="U44" s="2"/>
      <c r="W44" s="78">
        <f>SUM(W10:W43)</f>
        <v>19967775087035</v>
      </c>
      <c r="Y44" s="2"/>
      <c r="AA44" s="78">
        <f>SUM(AA10:AA43)</f>
        <v>526865000000</v>
      </c>
      <c r="AC44" s="2"/>
      <c r="AE44" s="2"/>
      <c r="AG44" s="78">
        <f>SUM(AG10:AG43)</f>
        <v>123280216942565</v>
      </c>
      <c r="AI44" s="78">
        <f>SUM(AI10:AI43)</f>
        <v>122288123275324</v>
      </c>
      <c r="AK44" s="188">
        <f>SUM(AK10:AK43)</f>
        <v>0.44593536484635049</v>
      </c>
    </row>
    <row r="50" spans="22:22" x14ac:dyDescent="0.45">
      <c r="V50" s="6">
        <v>0</v>
      </c>
    </row>
  </sheetData>
  <sortState xmlns:xlrd2="http://schemas.microsoft.com/office/spreadsheetml/2017/richdata2" ref="A10:AK43">
    <sortCondition descending="1" ref="AI10:AI43"/>
  </sortState>
  <mergeCells count="25">
    <mergeCell ref="AI7:AI8"/>
    <mergeCell ref="AG7:AG8"/>
    <mergeCell ref="AE7:AE8"/>
    <mergeCell ref="AC7:AC8"/>
    <mergeCell ref="A3:AK3"/>
    <mergeCell ref="U6:AA6"/>
    <mergeCell ref="O6:S6"/>
    <mergeCell ref="A6:N6"/>
    <mergeCell ref="A4:AK4"/>
    <mergeCell ref="A2:AK2"/>
    <mergeCell ref="A1:AK1"/>
    <mergeCell ref="Y7:AA7"/>
    <mergeCell ref="O7:O8"/>
    <mergeCell ref="M7:M8"/>
    <mergeCell ref="K7:K8"/>
    <mergeCell ref="I7:I8"/>
    <mergeCell ref="G7:G8"/>
    <mergeCell ref="S7:S8"/>
    <mergeCell ref="Q7:Q8"/>
    <mergeCell ref="U7:W7"/>
    <mergeCell ref="A7:B8"/>
    <mergeCell ref="E7:E8"/>
    <mergeCell ref="C7:C8"/>
    <mergeCell ref="AK7:AK8"/>
    <mergeCell ref="AC6:AK6"/>
  </mergeCells>
  <pageMargins left="0.39" right="0.39" top="0.39" bottom="0.39" header="0" footer="0"/>
  <pageSetup paperSize="9" scale="40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6" tint="0.39997558519241921"/>
  </sheetPr>
  <dimension ref="A1:N10"/>
  <sheetViews>
    <sheetView rightToLeft="1" view="pageBreakPreview" zoomScale="115" zoomScaleNormal="100" zoomScaleSheetLayoutView="115" workbookViewId="0">
      <selection activeCell="I10" sqref="I10"/>
    </sheetView>
  </sheetViews>
  <sheetFormatPr defaultRowHeight="18.75" x14ac:dyDescent="0.45"/>
  <cols>
    <col min="1" max="1" width="26" style="5" customWidth="1"/>
    <col min="2" max="2" width="0.85546875" style="5" customWidth="1"/>
    <col min="3" max="3" width="25.5703125" style="52" bestFit="1" customWidth="1"/>
    <col min="4" max="4" width="0.85546875" style="52" customWidth="1"/>
    <col min="5" max="5" width="25.85546875" style="52" bestFit="1" customWidth="1"/>
    <col min="6" max="6" width="0.85546875" style="52" customWidth="1"/>
    <col min="7" max="7" width="24.7109375" style="52" bestFit="1" customWidth="1"/>
    <col min="8" max="8" width="0.85546875" style="52" customWidth="1"/>
    <col min="9" max="9" width="25.28515625" style="52" bestFit="1" customWidth="1"/>
    <col min="10" max="10" width="0.85546875" style="52" customWidth="1"/>
    <col min="11" max="11" width="11.140625" style="52" customWidth="1"/>
    <col min="12" max="12" width="1.42578125" style="52" customWidth="1"/>
    <col min="13" max="13" width="12.42578125" style="52" bestFit="1" customWidth="1"/>
    <col min="14" max="14" width="9.140625" style="52"/>
    <col min="15" max="16384" width="9.140625" style="5"/>
  </cols>
  <sheetData>
    <row r="1" spans="1:14" ht="21" x14ac:dyDescent="0.45">
      <c r="A1" s="223" t="s">
        <v>0</v>
      </c>
      <c r="B1" s="223"/>
      <c r="C1" s="223"/>
      <c r="D1" s="223"/>
      <c r="E1" s="223"/>
      <c r="F1" s="223"/>
      <c r="G1" s="223"/>
      <c r="H1" s="223"/>
      <c r="I1" s="223"/>
      <c r="J1" s="223"/>
      <c r="K1" s="223"/>
    </row>
    <row r="2" spans="1:14" ht="21" x14ac:dyDescent="0.45">
      <c r="A2" s="223" t="s">
        <v>1</v>
      </c>
      <c r="B2" s="223"/>
      <c r="C2" s="223"/>
      <c r="D2" s="223"/>
      <c r="E2" s="223"/>
      <c r="F2" s="223"/>
      <c r="G2" s="223"/>
      <c r="H2" s="223"/>
      <c r="I2" s="223"/>
      <c r="J2" s="223"/>
      <c r="K2" s="223"/>
    </row>
    <row r="3" spans="1:14" ht="21" x14ac:dyDescent="0.45">
      <c r="A3" s="223" t="str">
        <f>سهام!A3</f>
        <v>برای ماه منتهی به 1405/04/31</v>
      </c>
      <c r="B3" s="223"/>
      <c r="C3" s="223"/>
      <c r="D3" s="223"/>
      <c r="E3" s="223"/>
      <c r="F3" s="223"/>
      <c r="G3" s="223"/>
      <c r="H3" s="223"/>
      <c r="I3" s="223"/>
      <c r="J3" s="223"/>
      <c r="K3" s="223"/>
    </row>
    <row r="5" spans="1:14" ht="21" x14ac:dyDescent="0.45">
      <c r="A5" s="225" t="s">
        <v>131</v>
      </c>
      <c r="B5" s="225"/>
      <c r="C5" s="225"/>
      <c r="D5" s="225"/>
      <c r="E5" s="225"/>
      <c r="F5" s="225"/>
      <c r="G5" s="225"/>
      <c r="H5" s="225"/>
      <c r="I5" s="225"/>
      <c r="J5" s="225"/>
      <c r="K5" s="225"/>
    </row>
    <row r="6" spans="1:14" ht="21" x14ac:dyDescent="0.45">
      <c r="C6" s="43" t="str">
        <f>سهام!C6</f>
        <v>1405/03/31</v>
      </c>
      <c r="D6" s="54"/>
      <c r="E6" s="224" t="s">
        <v>2</v>
      </c>
      <c r="F6" s="224"/>
      <c r="G6" s="224"/>
      <c r="H6" s="54"/>
      <c r="I6" s="224" t="str">
        <f>سهام!Q6</f>
        <v>1405/04/31</v>
      </c>
      <c r="J6" s="224"/>
      <c r="K6" s="224"/>
    </row>
    <row r="7" spans="1:14" ht="36.75" customHeight="1" x14ac:dyDescent="0.45">
      <c r="A7" s="41" t="s">
        <v>80</v>
      </c>
      <c r="B7" s="42"/>
      <c r="C7" s="43" t="s">
        <v>40</v>
      </c>
      <c r="D7" s="42"/>
      <c r="E7" s="43" t="s">
        <v>41</v>
      </c>
      <c r="F7" s="42"/>
      <c r="G7" s="43" t="s">
        <v>42</v>
      </c>
      <c r="H7" s="42"/>
      <c r="I7" s="43" t="s">
        <v>40</v>
      </c>
      <c r="J7" s="42"/>
      <c r="K7" s="44" t="s">
        <v>120</v>
      </c>
    </row>
    <row r="8" spans="1:14" ht="18.75" customHeight="1" x14ac:dyDescent="0.45">
      <c r="C8" s="49" t="s">
        <v>121</v>
      </c>
      <c r="E8" s="49" t="s">
        <v>121</v>
      </c>
      <c r="G8" s="49" t="s">
        <v>121</v>
      </c>
      <c r="I8" s="49" t="s">
        <v>121</v>
      </c>
    </row>
    <row r="9" spans="1:14" ht="21.75" customHeight="1" x14ac:dyDescent="0.45">
      <c r="A9" s="80" t="s">
        <v>119</v>
      </c>
      <c r="C9" s="33">
        <v>156792715387754</v>
      </c>
      <c r="D9" s="33"/>
      <c r="E9" s="33">
        <v>216319658250353</v>
      </c>
      <c r="F9" s="33"/>
      <c r="G9" s="33">
        <v>-268188196163430</v>
      </c>
      <c r="H9" s="33"/>
      <c r="I9" s="33">
        <v>104924177474677</v>
      </c>
      <c r="J9" s="33"/>
      <c r="K9" s="112">
        <f>I9/سهام!$AA$1</f>
        <v>0.3826160718652124</v>
      </c>
    </row>
    <row r="10" spans="1:14" s="45" customFormat="1" ht="21" x14ac:dyDescent="0.55000000000000004">
      <c r="A10" s="35" t="s">
        <v>144</v>
      </c>
      <c r="C10" s="84">
        <f>SUM(C9)</f>
        <v>156792715387754</v>
      </c>
      <c r="D10" s="46"/>
      <c r="E10" s="84">
        <f>SUM(E9)</f>
        <v>216319658250353</v>
      </c>
      <c r="F10" s="46"/>
      <c r="G10" s="84">
        <f>SUM(G9)</f>
        <v>-268188196163430</v>
      </c>
      <c r="H10" s="46"/>
      <c r="I10" s="84">
        <f>SUM(I9)</f>
        <v>104924177474677</v>
      </c>
      <c r="J10" s="46"/>
      <c r="K10" s="85">
        <f>SUM(K9)</f>
        <v>0.3826160718652124</v>
      </c>
      <c r="L10" s="42"/>
      <c r="M10" s="42"/>
      <c r="N10" s="42"/>
    </row>
  </sheetData>
  <sortState xmlns:xlrd2="http://schemas.microsoft.com/office/spreadsheetml/2017/richdata2" ref="A9:K9">
    <sortCondition descending="1" ref="I9"/>
  </sortState>
  <mergeCells count="6">
    <mergeCell ref="A1:K1"/>
    <mergeCell ref="I6:K6"/>
    <mergeCell ref="A5:K5"/>
    <mergeCell ref="E6:G6"/>
    <mergeCell ref="A3:K3"/>
    <mergeCell ref="A2:K2"/>
  </mergeCells>
  <pageMargins left="0.7" right="0.7" top="0.75" bottom="0.75" header="0.3" footer="0.3"/>
  <pageSetup scale="62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B0FB8E-9468-4226-9C0A-8E086653D716}">
  <sheetPr>
    <tabColor theme="6" tint="0.39997558519241921"/>
  </sheetPr>
  <dimension ref="A1:N10"/>
  <sheetViews>
    <sheetView rightToLeft="1" view="pageBreakPreview" zoomScale="98" zoomScaleNormal="100" zoomScaleSheetLayoutView="98" workbookViewId="0">
      <selection activeCell="E25" sqref="E25"/>
    </sheetView>
  </sheetViews>
  <sheetFormatPr defaultRowHeight="18.75" x14ac:dyDescent="0.45"/>
  <cols>
    <col min="1" max="1" width="26" style="5" customWidth="1"/>
    <col min="2" max="2" width="0.85546875" style="5" customWidth="1"/>
    <col min="3" max="3" width="25.5703125" style="52" bestFit="1" customWidth="1"/>
    <col min="4" max="4" width="0.85546875" style="52" customWidth="1"/>
    <col min="5" max="5" width="25.85546875" style="52" bestFit="1" customWidth="1"/>
    <col min="6" max="6" width="0.85546875" style="52" customWidth="1"/>
    <col min="7" max="7" width="24.7109375" style="52" bestFit="1" customWidth="1"/>
    <col min="8" max="8" width="0.85546875" style="52" customWidth="1"/>
    <col min="9" max="9" width="25.28515625" style="52" bestFit="1" customWidth="1"/>
    <col min="10" max="10" width="0.85546875" style="52" customWidth="1"/>
    <col min="11" max="11" width="11.140625" style="52" customWidth="1"/>
    <col min="12" max="12" width="1.42578125" style="52" customWidth="1"/>
    <col min="13" max="13" width="12.42578125" style="52" bestFit="1" customWidth="1"/>
    <col min="14" max="14" width="9.140625" style="52"/>
    <col min="15" max="16384" width="9.140625" style="5"/>
  </cols>
  <sheetData>
    <row r="1" spans="1:14" ht="21" x14ac:dyDescent="0.45">
      <c r="A1" s="223" t="s">
        <v>0</v>
      </c>
      <c r="B1" s="223"/>
      <c r="C1" s="223"/>
      <c r="D1" s="223"/>
      <c r="E1" s="223"/>
      <c r="F1" s="223"/>
      <c r="G1" s="223"/>
      <c r="H1" s="223"/>
      <c r="I1" s="223"/>
      <c r="J1" s="223"/>
      <c r="K1" s="223"/>
    </row>
    <row r="2" spans="1:14" ht="21" x14ac:dyDescent="0.45">
      <c r="A2" s="223" t="s">
        <v>1</v>
      </c>
      <c r="B2" s="223"/>
      <c r="C2" s="223"/>
      <c r="D2" s="223"/>
      <c r="E2" s="223"/>
      <c r="F2" s="223"/>
      <c r="G2" s="223"/>
      <c r="H2" s="223"/>
      <c r="I2" s="223"/>
      <c r="J2" s="223"/>
      <c r="K2" s="223"/>
    </row>
    <row r="3" spans="1:14" ht="21" x14ac:dyDescent="0.45">
      <c r="A3" s="223" t="str">
        <f>سهام!A3</f>
        <v>برای ماه منتهی به 1405/04/31</v>
      </c>
      <c r="B3" s="223"/>
      <c r="C3" s="223"/>
      <c r="D3" s="223"/>
      <c r="E3" s="223"/>
      <c r="F3" s="223"/>
      <c r="G3" s="223"/>
      <c r="H3" s="223"/>
      <c r="I3" s="223"/>
      <c r="J3" s="223"/>
      <c r="K3" s="223"/>
    </row>
    <row r="5" spans="1:14" ht="21" x14ac:dyDescent="0.45">
      <c r="A5" s="225" t="s">
        <v>234</v>
      </c>
      <c r="B5" s="225"/>
      <c r="C5" s="225"/>
      <c r="D5" s="225"/>
      <c r="E5" s="225"/>
      <c r="F5" s="225"/>
      <c r="G5" s="225"/>
      <c r="H5" s="225"/>
      <c r="I5" s="225"/>
      <c r="J5" s="225"/>
      <c r="K5" s="225"/>
    </row>
    <row r="6" spans="1:14" ht="21" x14ac:dyDescent="0.45">
      <c r="C6" s="192" t="str">
        <f>سهام!C6</f>
        <v>1405/03/31</v>
      </c>
      <c r="D6" s="54"/>
      <c r="E6" s="224" t="s">
        <v>2</v>
      </c>
      <c r="F6" s="224"/>
      <c r="G6" s="224"/>
      <c r="H6" s="54"/>
      <c r="I6" s="224" t="str">
        <f>سهام!Q6</f>
        <v>1405/04/31</v>
      </c>
      <c r="J6" s="224"/>
      <c r="K6" s="224"/>
    </row>
    <row r="7" spans="1:14" ht="36.75" customHeight="1" x14ac:dyDescent="0.45">
      <c r="A7" s="41" t="s">
        <v>80</v>
      </c>
      <c r="B7" s="191"/>
      <c r="C7" s="192" t="s">
        <v>40</v>
      </c>
      <c r="D7" s="191"/>
      <c r="E7" s="192" t="s">
        <v>41</v>
      </c>
      <c r="F7" s="191"/>
      <c r="G7" s="192" t="s">
        <v>42</v>
      </c>
      <c r="H7" s="191"/>
      <c r="I7" s="192" t="s">
        <v>40</v>
      </c>
      <c r="J7" s="191"/>
      <c r="K7" s="44" t="s">
        <v>120</v>
      </c>
    </row>
    <row r="8" spans="1:14" ht="18.75" customHeight="1" x14ac:dyDescent="0.45">
      <c r="C8" s="49" t="s">
        <v>121</v>
      </c>
      <c r="E8" s="49" t="s">
        <v>121</v>
      </c>
      <c r="G8" s="49" t="s">
        <v>121</v>
      </c>
      <c r="I8" s="49" t="s">
        <v>121</v>
      </c>
    </row>
    <row r="9" spans="1:14" ht="21.75" customHeight="1" x14ac:dyDescent="0.45">
      <c r="A9" s="80" t="s">
        <v>235</v>
      </c>
      <c r="C9" s="33">
        <v>0</v>
      </c>
      <c r="D9" s="33"/>
      <c r="E9" s="33">
        <v>12632000000000</v>
      </c>
      <c r="F9" s="33"/>
      <c r="G9" s="33">
        <v>0</v>
      </c>
      <c r="H9" s="33"/>
      <c r="I9" s="33">
        <v>12632000000000</v>
      </c>
      <c r="J9" s="33"/>
      <c r="K9" s="112">
        <f>I9/سهام!$AA$1</f>
        <v>4.6063798984441282E-2</v>
      </c>
    </row>
    <row r="10" spans="1:14" s="45" customFormat="1" ht="21" x14ac:dyDescent="0.55000000000000004">
      <c r="A10" s="165" t="s">
        <v>144</v>
      </c>
      <c r="C10" s="84">
        <f>SUM(C9)</f>
        <v>0</v>
      </c>
      <c r="D10" s="46"/>
      <c r="E10" s="84">
        <f>SUM(E9)</f>
        <v>12632000000000</v>
      </c>
      <c r="F10" s="46"/>
      <c r="G10" s="84">
        <f>SUM(G9)</f>
        <v>0</v>
      </c>
      <c r="H10" s="46"/>
      <c r="I10" s="84">
        <f>SUM(I9)</f>
        <v>12632000000000</v>
      </c>
      <c r="J10" s="46"/>
      <c r="K10" s="85">
        <f>SUM(K9)</f>
        <v>4.6063798984441282E-2</v>
      </c>
      <c r="L10" s="191"/>
      <c r="M10" s="191"/>
      <c r="N10" s="191"/>
    </row>
  </sheetData>
  <mergeCells count="6">
    <mergeCell ref="E6:G6"/>
    <mergeCell ref="I6:K6"/>
    <mergeCell ref="A1:K1"/>
    <mergeCell ref="A2:K2"/>
    <mergeCell ref="A3:K3"/>
    <mergeCell ref="A5:K5"/>
  </mergeCells>
  <pageMargins left="0.7" right="0.7" top="0.75" bottom="0.75" header="0.3" footer="0.3"/>
  <pageSetup scale="36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6" tint="0.39997558519241921"/>
    <pageSetUpPr fitToPage="1"/>
  </sheetPr>
  <dimension ref="A1:T30"/>
  <sheetViews>
    <sheetView rightToLeft="1" view="pageBreakPreview" topLeftCell="A13" zoomScale="115" zoomScaleNormal="100" zoomScaleSheetLayoutView="115" workbookViewId="0">
      <selection activeCell="G33" sqref="G33"/>
    </sheetView>
  </sheetViews>
  <sheetFormatPr defaultRowHeight="18.75" x14ac:dyDescent="0.45"/>
  <cols>
    <col min="1" max="1" width="33" style="61" customWidth="1"/>
    <col min="2" max="2" width="0.85546875" style="61" customWidth="1"/>
    <col min="3" max="3" width="14.28515625" style="72" customWidth="1"/>
    <col min="4" max="4" width="0.85546875" style="72" customWidth="1"/>
    <col min="5" max="5" width="14.28515625" style="72" customWidth="1"/>
    <col min="6" max="6" width="0.85546875" style="72" customWidth="1"/>
    <col min="7" max="7" width="13" style="72" customWidth="1"/>
    <col min="8" max="8" width="0.85546875" style="72" customWidth="1"/>
    <col min="9" max="9" width="12.140625" style="72" customWidth="1"/>
    <col min="10" max="10" width="0.85546875" style="72" customWidth="1"/>
    <col min="11" max="11" width="18.85546875" style="72" customWidth="1"/>
    <col min="12" max="12" width="0.85546875" style="72" customWidth="1"/>
    <col min="13" max="13" width="18.7109375" style="72" customWidth="1"/>
    <col min="14" max="14" width="0.85546875" style="72" customWidth="1"/>
    <col min="15" max="15" width="24.7109375" style="72" bestFit="1" customWidth="1"/>
    <col min="16" max="16" width="9.140625" style="72"/>
    <col min="17" max="16384" width="9.140625" style="61"/>
  </cols>
  <sheetData>
    <row r="1" spans="1:20" ht="21" x14ac:dyDescent="0.45">
      <c r="A1" s="227" t="s">
        <v>0</v>
      </c>
      <c r="B1" s="227"/>
      <c r="C1" s="227"/>
      <c r="D1" s="227"/>
      <c r="E1" s="227"/>
      <c r="F1" s="227"/>
      <c r="G1" s="227"/>
      <c r="H1" s="227"/>
      <c r="I1" s="227"/>
      <c r="J1" s="227"/>
      <c r="K1" s="227"/>
      <c r="L1" s="227"/>
      <c r="M1" s="227"/>
    </row>
    <row r="2" spans="1:20" ht="21" x14ac:dyDescent="0.45">
      <c r="A2" s="227" t="s">
        <v>1</v>
      </c>
      <c r="B2" s="227"/>
      <c r="C2" s="227"/>
      <c r="D2" s="227"/>
      <c r="E2" s="227"/>
      <c r="F2" s="227"/>
      <c r="G2" s="227"/>
      <c r="H2" s="227"/>
      <c r="I2" s="227"/>
      <c r="J2" s="227"/>
      <c r="K2" s="227"/>
      <c r="L2" s="227"/>
      <c r="M2" s="227"/>
    </row>
    <row r="3" spans="1:20" ht="21" x14ac:dyDescent="0.45">
      <c r="A3" s="227" t="str">
        <f>سهام!A3</f>
        <v>برای ماه منتهی به 1405/04/31</v>
      </c>
      <c r="B3" s="227"/>
      <c r="C3" s="227"/>
      <c r="D3" s="227"/>
      <c r="E3" s="227"/>
      <c r="F3" s="227"/>
      <c r="G3" s="227"/>
      <c r="H3" s="227"/>
      <c r="I3" s="227"/>
      <c r="J3" s="227"/>
      <c r="K3" s="227"/>
      <c r="L3" s="227"/>
      <c r="M3" s="227"/>
    </row>
    <row r="4" spans="1:20" ht="4.5" customHeight="1" x14ac:dyDescent="0.45">
      <c r="A4" s="77"/>
      <c r="B4" s="77"/>
      <c r="C4" s="77"/>
      <c r="D4" s="77"/>
      <c r="E4" s="77"/>
      <c r="F4" s="77"/>
      <c r="G4" s="77"/>
      <c r="H4" s="77"/>
      <c r="I4" s="77"/>
      <c r="J4" s="77"/>
      <c r="K4" s="77"/>
      <c r="L4" s="77"/>
      <c r="M4" s="77"/>
    </row>
    <row r="5" spans="1:20" x14ac:dyDescent="0.45">
      <c r="A5" s="228" t="s">
        <v>32</v>
      </c>
      <c r="B5" s="228"/>
      <c r="C5" s="228"/>
      <c r="D5" s="228"/>
      <c r="E5" s="228"/>
      <c r="F5" s="228"/>
      <c r="G5" s="228"/>
      <c r="H5" s="228"/>
      <c r="I5" s="228"/>
      <c r="J5" s="228"/>
      <c r="K5" s="228"/>
      <c r="L5" s="228"/>
      <c r="M5" s="228"/>
    </row>
    <row r="6" spans="1:20" x14ac:dyDescent="0.45">
      <c r="A6" s="228" t="s">
        <v>138</v>
      </c>
      <c r="B6" s="228"/>
      <c r="C6" s="228"/>
      <c r="D6" s="228"/>
      <c r="E6" s="228"/>
      <c r="F6" s="228"/>
      <c r="G6" s="228"/>
      <c r="H6" s="228"/>
      <c r="I6" s="228"/>
      <c r="J6" s="228"/>
      <c r="K6" s="228"/>
      <c r="L6" s="228"/>
      <c r="M6" s="228"/>
    </row>
    <row r="7" spans="1:20" ht="12" customHeight="1" x14ac:dyDescent="0.45"/>
    <row r="8" spans="1:20" ht="21" x14ac:dyDescent="0.45">
      <c r="A8" s="226" t="s">
        <v>33</v>
      </c>
      <c r="C8" s="221" t="str">
        <f>سهام!Q6</f>
        <v>1405/04/31</v>
      </c>
      <c r="D8" s="221"/>
      <c r="E8" s="221"/>
      <c r="F8" s="221"/>
      <c r="G8" s="221"/>
      <c r="H8" s="221"/>
      <c r="I8" s="221"/>
      <c r="J8" s="221"/>
      <c r="K8" s="221"/>
      <c r="L8" s="221"/>
      <c r="M8" s="221"/>
    </row>
    <row r="9" spans="1:20" ht="42" x14ac:dyDescent="0.45">
      <c r="A9" s="221"/>
      <c r="C9" s="8" t="s">
        <v>6</v>
      </c>
      <c r="D9" s="74"/>
      <c r="E9" s="8" t="s">
        <v>34</v>
      </c>
      <c r="F9" s="74"/>
      <c r="G9" s="8" t="s">
        <v>35</v>
      </c>
      <c r="H9" s="74"/>
      <c r="I9" s="8" t="s">
        <v>36</v>
      </c>
      <c r="J9" s="74"/>
      <c r="K9" s="8" t="s">
        <v>37</v>
      </c>
      <c r="L9" s="74"/>
      <c r="M9" s="8" t="s">
        <v>38</v>
      </c>
    </row>
    <row r="10" spans="1:20" x14ac:dyDescent="0.45">
      <c r="A10" s="55"/>
      <c r="C10" s="68"/>
      <c r="D10" s="73"/>
      <c r="E10" s="68" t="s">
        <v>121</v>
      </c>
      <c r="F10" s="73"/>
      <c r="G10" s="68" t="s">
        <v>121</v>
      </c>
      <c r="H10" s="73"/>
      <c r="I10" s="55"/>
      <c r="J10" s="73"/>
      <c r="K10" s="68" t="s">
        <v>121</v>
      </c>
      <c r="L10" s="73"/>
      <c r="M10" s="68"/>
    </row>
    <row r="11" spans="1:20" customFormat="1" ht="21.75" customHeight="1" x14ac:dyDescent="0.45">
      <c r="A11" s="55" t="s">
        <v>88</v>
      </c>
      <c r="B11" s="67"/>
      <c r="C11" s="55">
        <v>1499971</v>
      </c>
      <c r="D11" s="73"/>
      <c r="E11" s="55">
        <v>1000000</v>
      </c>
      <c r="F11" s="73"/>
      <c r="G11" s="55">
        <v>900000</v>
      </c>
      <c r="H11" s="73"/>
      <c r="I11" s="118" t="s">
        <v>220</v>
      </c>
      <c r="J11" s="73"/>
      <c r="K11" s="55">
        <v>1349239851691</v>
      </c>
      <c r="L11" s="73"/>
      <c r="M11" s="55" t="s">
        <v>39</v>
      </c>
      <c r="O11" s="139"/>
      <c r="P11" s="139"/>
      <c r="Q11" s="139"/>
      <c r="R11" s="139"/>
      <c r="S11" s="139"/>
      <c r="T11" s="139"/>
    </row>
    <row r="12" spans="1:20" customFormat="1" ht="21.75" customHeight="1" x14ac:dyDescent="0.45">
      <c r="A12" s="55" t="s">
        <v>29</v>
      </c>
      <c r="B12" s="67"/>
      <c r="C12" s="55">
        <v>500000</v>
      </c>
      <c r="D12" s="73"/>
      <c r="E12" s="55">
        <v>1000000</v>
      </c>
      <c r="F12" s="73"/>
      <c r="G12" s="55">
        <v>900000</v>
      </c>
      <c r="H12" s="73"/>
      <c r="I12" s="118" t="s">
        <v>220</v>
      </c>
      <c r="J12" s="73"/>
      <c r="K12" s="55">
        <v>449755312500</v>
      </c>
      <c r="L12" s="73"/>
      <c r="M12" s="55" t="s">
        <v>39</v>
      </c>
      <c r="O12" s="139"/>
      <c r="P12" s="139"/>
      <c r="Q12" s="139"/>
      <c r="R12" s="139"/>
      <c r="S12" s="139"/>
      <c r="T12" s="139"/>
    </row>
    <row r="13" spans="1:20" customFormat="1" ht="21.75" customHeight="1" x14ac:dyDescent="0.45">
      <c r="A13" s="55" t="s">
        <v>85</v>
      </c>
      <c r="B13" s="67"/>
      <c r="C13" s="55">
        <v>1500000</v>
      </c>
      <c r="D13" s="73"/>
      <c r="E13" s="55">
        <v>1000000</v>
      </c>
      <c r="F13" s="73"/>
      <c r="G13" s="55">
        <v>900000</v>
      </c>
      <c r="H13" s="73"/>
      <c r="I13" s="118" t="s">
        <v>220</v>
      </c>
      <c r="J13" s="73"/>
      <c r="K13" s="55">
        <v>1349265937500</v>
      </c>
      <c r="L13" s="73"/>
      <c r="M13" s="55" t="s">
        <v>39</v>
      </c>
      <c r="O13" s="139"/>
      <c r="P13" s="139"/>
      <c r="Q13" s="139"/>
      <c r="R13" s="139"/>
      <c r="S13" s="139"/>
      <c r="T13" s="139"/>
    </row>
    <row r="14" spans="1:20" customFormat="1" ht="21.75" customHeight="1" x14ac:dyDescent="0.45">
      <c r="A14" s="55" t="s">
        <v>89</v>
      </c>
      <c r="B14" s="67"/>
      <c r="C14" s="55">
        <v>3528000</v>
      </c>
      <c r="D14" s="73"/>
      <c r="E14" s="55">
        <v>989000</v>
      </c>
      <c r="F14" s="73"/>
      <c r="G14" s="55">
        <v>1000000</v>
      </c>
      <c r="H14" s="73"/>
      <c r="I14" s="118" t="s">
        <v>236</v>
      </c>
      <c r="J14" s="73"/>
      <c r="K14" s="55">
        <v>3526081650000</v>
      </c>
      <c r="L14" s="73"/>
      <c r="M14" s="55" t="s">
        <v>39</v>
      </c>
      <c r="O14" s="139"/>
      <c r="P14" s="139"/>
      <c r="Q14" s="139"/>
      <c r="R14" s="139"/>
      <c r="S14" s="139"/>
      <c r="T14" s="139"/>
    </row>
    <row r="15" spans="1:20" x14ac:dyDescent="0.45">
      <c r="A15" s="55" t="s">
        <v>104</v>
      </c>
      <c r="C15" s="72">
        <v>2650000</v>
      </c>
      <c r="E15" s="72">
        <v>845619</v>
      </c>
      <c r="G15" s="72">
        <v>762000</v>
      </c>
      <c r="I15" s="118" t="s">
        <v>237</v>
      </c>
      <c r="K15" s="72">
        <v>2018202005625</v>
      </c>
      <c r="M15" s="55" t="s">
        <v>39</v>
      </c>
      <c r="O15" s="137"/>
      <c r="P15" s="137"/>
      <c r="Q15" s="138"/>
      <c r="R15" s="138"/>
      <c r="S15" s="138"/>
      <c r="T15" s="138"/>
    </row>
    <row r="16" spans="1:20" x14ac:dyDescent="0.45">
      <c r="A16" s="55" t="s">
        <v>110</v>
      </c>
      <c r="C16" s="72">
        <v>2700000</v>
      </c>
      <c r="E16" s="72">
        <v>960490</v>
      </c>
      <c r="G16" s="72">
        <v>1000000</v>
      </c>
      <c r="I16" s="118" t="s">
        <v>219</v>
      </c>
      <c r="K16" s="72">
        <v>2698531875000</v>
      </c>
      <c r="M16" s="55" t="s">
        <v>39</v>
      </c>
      <c r="O16" s="137"/>
      <c r="P16" s="137"/>
      <c r="Q16" s="138"/>
      <c r="R16" s="138"/>
      <c r="S16" s="138"/>
      <c r="T16" s="138"/>
    </row>
    <row r="17" spans="1:13" x14ac:dyDescent="0.45">
      <c r="A17" s="55" t="s">
        <v>109</v>
      </c>
      <c r="C17" s="72">
        <v>500000</v>
      </c>
      <c r="E17" s="72">
        <v>1000000</v>
      </c>
      <c r="G17" s="72">
        <v>900000</v>
      </c>
      <c r="I17" s="118" t="s">
        <v>220</v>
      </c>
      <c r="K17" s="72">
        <v>449755312500</v>
      </c>
      <c r="M17" s="55" t="s">
        <v>39</v>
      </c>
    </row>
    <row r="18" spans="1:13" x14ac:dyDescent="0.45">
      <c r="A18" s="55" t="s">
        <v>115</v>
      </c>
      <c r="C18" s="72">
        <v>2000000</v>
      </c>
      <c r="E18" s="72">
        <v>1000000</v>
      </c>
      <c r="G18" s="72">
        <v>900000</v>
      </c>
      <c r="I18" s="118" t="s">
        <v>220</v>
      </c>
      <c r="K18" s="72">
        <v>1799021250000</v>
      </c>
      <c r="M18" s="72" t="s">
        <v>39</v>
      </c>
    </row>
    <row r="19" spans="1:13" x14ac:dyDescent="0.45">
      <c r="A19" s="55" t="s">
        <v>148</v>
      </c>
      <c r="C19" s="72">
        <v>3200000</v>
      </c>
      <c r="E19" s="72">
        <v>840880</v>
      </c>
      <c r="G19" s="72">
        <v>804325</v>
      </c>
      <c r="I19" s="72" t="s">
        <v>238</v>
      </c>
      <c r="K19" s="72">
        <v>2572440474500</v>
      </c>
      <c r="M19" s="72" t="s">
        <v>39</v>
      </c>
    </row>
    <row r="20" spans="1:13" x14ac:dyDescent="0.45">
      <c r="A20" s="55" t="s">
        <v>154</v>
      </c>
      <c r="C20" s="72">
        <v>4744704</v>
      </c>
      <c r="E20" s="72">
        <v>832050</v>
      </c>
      <c r="G20" s="72">
        <v>827076</v>
      </c>
      <c r="I20" s="72" t="s">
        <v>239</v>
      </c>
      <c r="K20" s="72">
        <v>3922097005003</v>
      </c>
      <c r="M20" s="72" t="s">
        <v>39</v>
      </c>
    </row>
    <row r="21" spans="1:13" x14ac:dyDescent="0.45">
      <c r="A21" s="55" t="s">
        <v>153</v>
      </c>
      <c r="C21" s="72">
        <v>3253232</v>
      </c>
      <c r="E21" s="72">
        <v>845770</v>
      </c>
      <c r="G21" s="72">
        <v>865804</v>
      </c>
      <c r="I21" s="72" t="s">
        <v>240</v>
      </c>
      <c r="K21" s="72">
        <v>2815129718957</v>
      </c>
      <c r="M21" s="72" t="s">
        <v>39</v>
      </c>
    </row>
    <row r="22" spans="1:13" x14ac:dyDescent="0.45">
      <c r="A22" s="55" t="s">
        <v>173</v>
      </c>
      <c r="C22" s="72">
        <v>2503046</v>
      </c>
      <c r="E22" s="72">
        <v>795100</v>
      </c>
      <c r="G22" s="72">
        <v>747444</v>
      </c>
      <c r="I22" s="72" t="s">
        <v>241</v>
      </c>
      <c r="K22" s="72">
        <v>1869869419773</v>
      </c>
      <c r="M22" s="72" t="s">
        <v>39</v>
      </c>
    </row>
    <row r="23" spans="1:13" x14ac:dyDescent="0.45">
      <c r="A23" s="55" t="s">
        <v>172</v>
      </c>
      <c r="C23" s="72">
        <v>4197560</v>
      </c>
      <c r="E23" s="72">
        <v>2724863.3654999998</v>
      </c>
      <c r="G23" s="72">
        <v>2731404.7050000001</v>
      </c>
      <c r="I23" s="72" t="s">
        <v>242</v>
      </c>
      <c r="K23" s="72">
        <v>11456922838048</v>
      </c>
      <c r="M23" s="72" t="s">
        <v>39</v>
      </c>
    </row>
    <row r="24" spans="1:13" x14ac:dyDescent="0.45">
      <c r="A24" s="55" t="s">
        <v>170</v>
      </c>
      <c r="C24" s="72">
        <v>5000000</v>
      </c>
      <c r="E24" s="72">
        <v>1000000</v>
      </c>
      <c r="G24" s="72">
        <v>900000</v>
      </c>
      <c r="I24" s="72" t="s">
        <v>220</v>
      </c>
      <c r="K24" s="72">
        <v>4497553125000</v>
      </c>
      <c r="M24" s="72" t="s">
        <v>39</v>
      </c>
    </row>
    <row r="25" spans="1:13" x14ac:dyDescent="0.45">
      <c r="A25" s="55" t="s">
        <v>171</v>
      </c>
      <c r="C25" s="72">
        <v>5000000</v>
      </c>
      <c r="E25" s="72">
        <v>1000000</v>
      </c>
      <c r="G25" s="72">
        <v>900000</v>
      </c>
      <c r="I25" s="72" t="s">
        <v>220</v>
      </c>
      <c r="K25" s="72">
        <v>4497553125000</v>
      </c>
      <c r="M25" s="72" t="s">
        <v>39</v>
      </c>
    </row>
    <row r="26" spans="1:13" x14ac:dyDescent="0.45">
      <c r="A26" s="55" t="s">
        <v>183</v>
      </c>
      <c r="C26" s="72">
        <v>6385595</v>
      </c>
      <c r="E26" s="72">
        <v>775400</v>
      </c>
      <c r="G26" s="72">
        <v>843810</v>
      </c>
      <c r="I26" s="72" t="s">
        <v>243</v>
      </c>
      <c r="K26" s="72">
        <v>5385299067476</v>
      </c>
      <c r="M26" s="72" t="s">
        <v>39</v>
      </c>
    </row>
    <row r="27" spans="1:13" x14ac:dyDescent="0.45">
      <c r="A27" s="55" t="s">
        <v>182</v>
      </c>
      <c r="C27" s="72">
        <v>4000000</v>
      </c>
      <c r="E27" s="72">
        <v>1000000</v>
      </c>
      <c r="G27" s="72">
        <v>900000</v>
      </c>
      <c r="I27" s="72" t="s">
        <v>220</v>
      </c>
      <c r="K27" s="72">
        <v>3598042500000</v>
      </c>
      <c r="M27" s="72" t="s">
        <v>39</v>
      </c>
    </row>
    <row r="28" spans="1:13" x14ac:dyDescent="0.45">
      <c r="A28" s="55" t="s">
        <v>205</v>
      </c>
      <c r="C28" s="72">
        <v>3999997</v>
      </c>
      <c r="E28" s="72">
        <v>1000000</v>
      </c>
      <c r="G28" s="72">
        <v>900000</v>
      </c>
      <c r="I28" s="72" t="s">
        <v>220</v>
      </c>
      <c r="K28" s="72">
        <v>3598039801468</v>
      </c>
      <c r="M28" s="72" t="s">
        <v>39</v>
      </c>
    </row>
    <row r="29" spans="1:13" x14ac:dyDescent="0.45">
      <c r="A29" s="55" t="s">
        <v>204</v>
      </c>
      <c r="C29" s="72">
        <v>2000000</v>
      </c>
      <c r="E29" s="72">
        <v>1000000</v>
      </c>
      <c r="G29" s="72">
        <v>900000</v>
      </c>
      <c r="I29" s="72" t="s">
        <v>220</v>
      </c>
      <c r="K29" s="72">
        <v>1799021250000</v>
      </c>
      <c r="M29" s="72" t="s">
        <v>39</v>
      </c>
    </row>
    <row r="30" spans="1:13" x14ac:dyDescent="0.45">
      <c r="A30" s="55" t="s">
        <v>227</v>
      </c>
      <c r="C30" s="72">
        <v>5333147</v>
      </c>
      <c r="E30" s="72">
        <v>1000000</v>
      </c>
      <c r="G30" s="72">
        <v>963407</v>
      </c>
      <c r="I30" s="72" t="s">
        <v>244</v>
      </c>
      <c r="K30" s="72">
        <v>5135197369140</v>
      </c>
      <c r="M30" s="72" t="s">
        <v>39</v>
      </c>
    </row>
  </sheetData>
  <mergeCells count="7">
    <mergeCell ref="C8:M8"/>
    <mergeCell ref="A8:A9"/>
    <mergeCell ref="A1:M1"/>
    <mergeCell ref="A2:M2"/>
    <mergeCell ref="A3:M3"/>
    <mergeCell ref="A5:M5"/>
    <mergeCell ref="A6:M6"/>
  </mergeCells>
  <pageMargins left="0.39" right="0.39" top="0.39" bottom="0.39" header="0" footer="0"/>
  <pageSetup paperSize="9"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6" tint="0.59999389629810485"/>
    <pageSetUpPr fitToPage="1"/>
  </sheetPr>
  <dimension ref="A1:M18"/>
  <sheetViews>
    <sheetView rightToLeft="1" view="pageBreakPreview" zoomScaleNormal="100" zoomScaleSheetLayoutView="100" workbookViewId="0">
      <selection activeCell="G20" sqref="G20"/>
    </sheetView>
  </sheetViews>
  <sheetFormatPr defaultRowHeight="18.75" x14ac:dyDescent="0.45"/>
  <cols>
    <col min="1" max="1" width="53.5703125" style="61" customWidth="1"/>
    <col min="2" max="2" width="0.85546875" style="5" customWidth="1"/>
    <col min="3" max="3" width="11.7109375" style="5" customWidth="1"/>
    <col min="4" max="4" width="0.85546875" style="5" customWidth="1"/>
    <col min="5" max="5" width="20.7109375" style="52" customWidth="1"/>
    <col min="6" max="6" width="0.85546875" style="52" customWidth="1"/>
    <col min="7" max="7" width="14.140625" style="110" bestFit="1" customWidth="1"/>
    <col min="8" max="8" width="1" style="52" customWidth="1"/>
    <col min="9" max="9" width="10.7109375" style="100" bestFit="1" customWidth="1"/>
    <col min="10" max="10" width="8.7109375" style="5" customWidth="1"/>
    <col min="11" max="11" width="28" style="97" customWidth="1"/>
    <col min="12" max="12" width="1.42578125" style="136" customWidth="1"/>
    <col min="13" max="13" width="13.42578125" style="5" customWidth="1"/>
    <col min="14" max="16384" width="9.140625" style="5"/>
  </cols>
  <sheetData>
    <row r="1" spans="1:13" ht="21" x14ac:dyDescent="0.45">
      <c r="A1" s="206" t="s">
        <v>0</v>
      </c>
      <c r="B1" s="206"/>
      <c r="C1" s="206"/>
      <c r="D1" s="206"/>
      <c r="E1" s="206"/>
      <c r="F1" s="206"/>
      <c r="G1" s="206"/>
      <c r="H1" s="206"/>
      <c r="I1" s="206"/>
      <c r="K1" s="141">
        <v>274228358895597</v>
      </c>
      <c r="L1" s="178"/>
      <c r="M1" s="143"/>
    </row>
    <row r="2" spans="1:13" ht="21" x14ac:dyDescent="0.45">
      <c r="A2" s="206" t="s">
        <v>43</v>
      </c>
      <c r="B2" s="206"/>
      <c r="C2" s="206"/>
      <c r="D2" s="206"/>
      <c r="E2" s="206"/>
      <c r="F2" s="206"/>
      <c r="G2" s="206"/>
      <c r="H2" s="206"/>
      <c r="I2" s="206"/>
      <c r="K2" s="141"/>
      <c r="L2" s="142"/>
      <c r="M2" s="143"/>
    </row>
    <row r="3" spans="1:13" ht="21" x14ac:dyDescent="0.45">
      <c r="A3" s="206" t="str">
        <f>'صورت وضعیت'!B12</f>
        <v>برای ماه منتهی به 1405/04/31</v>
      </c>
      <c r="B3" s="206"/>
      <c r="C3" s="206"/>
      <c r="D3" s="206"/>
      <c r="E3" s="206"/>
      <c r="F3" s="206"/>
      <c r="G3" s="206"/>
      <c r="H3" s="206"/>
      <c r="I3" s="206"/>
      <c r="K3" s="141"/>
      <c r="L3" s="142"/>
      <c r="M3" s="143"/>
    </row>
    <row r="4" spans="1:13" x14ac:dyDescent="0.45">
      <c r="K4" s="141"/>
      <c r="L4" s="142"/>
      <c r="M4" s="143"/>
    </row>
    <row r="5" spans="1:13" ht="21" x14ac:dyDescent="0.45">
      <c r="A5" s="62" t="s">
        <v>136</v>
      </c>
      <c r="B5" s="26"/>
      <c r="C5" s="26"/>
      <c r="D5" s="26"/>
      <c r="E5" s="71"/>
      <c r="F5" s="71"/>
      <c r="G5" s="106"/>
      <c r="H5" s="71"/>
      <c r="I5" s="111"/>
      <c r="K5" s="141"/>
      <c r="L5" s="142"/>
      <c r="M5" s="143"/>
    </row>
    <row r="6" spans="1:13" x14ac:dyDescent="0.45">
      <c r="K6" s="141"/>
      <c r="L6" s="142"/>
      <c r="M6" s="143"/>
    </row>
    <row r="7" spans="1:13" ht="42" x14ac:dyDescent="0.45">
      <c r="A7" s="63" t="s">
        <v>44</v>
      </c>
      <c r="C7" s="39" t="s">
        <v>45</v>
      </c>
      <c r="E7" s="39" t="s">
        <v>40</v>
      </c>
      <c r="G7" s="107" t="s">
        <v>46</v>
      </c>
      <c r="I7" s="107" t="s">
        <v>130</v>
      </c>
      <c r="K7" s="141"/>
      <c r="L7" s="142"/>
      <c r="M7" s="143"/>
    </row>
    <row r="8" spans="1:13" ht="21" x14ac:dyDescent="0.45">
      <c r="A8" s="48"/>
      <c r="C8" s="20"/>
      <c r="E8" s="14" t="s">
        <v>121</v>
      </c>
      <c r="G8" s="99"/>
      <c r="I8" s="99"/>
      <c r="K8" s="141"/>
      <c r="L8" s="142"/>
      <c r="M8" s="179"/>
    </row>
    <row r="9" spans="1:13" ht="21" x14ac:dyDescent="0.45">
      <c r="A9" s="65" t="s">
        <v>127</v>
      </c>
      <c r="B9" s="27"/>
      <c r="C9" s="2" t="s">
        <v>47</v>
      </c>
      <c r="D9" s="27"/>
      <c r="E9" s="38">
        <f>'درآمد سرمایه گذاری در سهام'!S12</f>
        <v>729529273026</v>
      </c>
      <c r="G9" s="108">
        <f t="shared" ref="G9:G14" si="0">E9/$E$15</f>
        <v>2.548935695711876E-2</v>
      </c>
      <c r="H9" s="92"/>
      <c r="I9" s="108">
        <f t="shared" ref="I9:I14" si="1">E9/$K$1</f>
        <v>2.6602984314388254E-3</v>
      </c>
      <c r="K9" s="141">
        <f>'درآمد سرمایه گذاری در سهام'!I12</f>
        <v>232373125624</v>
      </c>
      <c r="M9" s="180">
        <f>K9/$K$15</f>
        <v>2.9701383430328947E-2</v>
      </c>
    </row>
    <row r="10" spans="1:13" ht="42" x14ac:dyDescent="0.45">
      <c r="A10" s="64" t="s">
        <v>126</v>
      </c>
      <c r="C10" s="7" t="s">
        <v>48</v>
      </c>
      <c r="E10" s="38">
        <f>'درآمد سرمایه گذاری در صندوق'!S24</f>
        <v>491508510636</v>
      </c>
      <c r="G10" s="108">
        <f t="shared" si="0"/>
        <v>1.7173040669221106E-2</v>
      </c>
      <c r="H10" s="92"/>
      <c r="I10" s="108">
        <f t="shared" si="1"/>
        <v>1.7923329031886339E-3</v>
      </c>
      <c r="K10" s="141">
        <f>'درآمد سرمایه گذاری در صندوق'!I24</f>
        <v>1269128574397</v>
      </c>
      <c r="M10" s="180">
        <f>K10/$K$15</f>
        <v>0.16221701330275884</v>
      </c>
    </row>
    <row r="11" spans="1:13" ht="27.75" customHeight="1" x14ac:dyDescent="0.45">
      <c r="A11" s="64" t="s">
        <v>128</v>
      </c>
      <c r="C11" s="7" t="s">
        <v>49</v>
      </c>
      <c r="E11" s="11">
        <f>'درآمد سرمایه گذاری در اوراق'!S48</f>
        <v>13140659511931</v>
      </c>
      <c r="G11" s="108">
        <f t="shared" si="0"/>
        <v>0.45912751322814971</v>
      </c>
      <c r="H11" s="92"/>
      <c r="I11" s="108">
        <f t="shared" si="1"/>
        <v>4.7918674658056985E-2</v>
      </c>
      <c r="K11" s="141">
        <f>'درآمد سرمایه گذاری در اوراق'!I48</f>
        <v>3003032719189</v>
      </c>
      <c r="M11" s="180">
        <f>K11/$K$15</f>
        <v>0.38384054097021486</v>
      </c>
    </row>
    <row r="12" spans="1:13" ht="30" customHeight="1" x14ac:dyDescent="0.45">
      <c r="A12" s="65" t="s">
        <v>129</v>
      </c>
      <c r="C12" s="7" t="s">
        <v>50</v>
      </c>
      <c r="E12" s="11">
        <f>'درآمد سپرده و گواهی سپرده بانکی'!G11</f>
        <v>14352122851661</v>
      </c>
      <c r="G12" s="108">
        <f t="shared" si="0"/>
        <v>0.50145538497859654</v>
      </c>
      <c r="H12" s="92"/>
      <c r="I12" s="108">
        <f t="shared" si="1"/>
        <v>5.2336391865018879E-2</v>
      </c>
      <c r="K12" s="141">
        <f>'درآمد سپرده و گواهی سپرده بانکی'!C11</f>
        <v>3319112117965</v>
      </c>
      <c r="M12" s="180">
        <f>K12/$K$15</f>
        <v>0.42424106229669739</v>
      </c>
    </row>
    <row r="13" spans="1:13" ht="30" customHeight="1" x14ac:dyDescent="0.45">
      <c r="A13" s="65" t="s">
        <v>166</v>
      </c>
      <c r="C13" s="2" t="s">
        <v>52</v>
      </c>
      <c r="E13" s="11">
        <f>'درآمد گواهی سپرده کالایی'!S11</f>
        <v>-97941056024</v>
      </c>
      <c r="G13" s="108">
        <f t="shared" si="0"/>
        <v>-3.4220073546849029E-3</v>
      </c>
      <c r="H13" s="92"/>
      <c r="I13" s="108">
        <f t="shared" si="1"/>
        <v>-3.5715145004856222E-4</v>
      </c>
      <c r="K13" s="141">
        <f>'درآمد گواهی سپرده کالایی'!I11</f>
        <v>0</v>
      </c>
      <c r="M13" s="180">
        <f t="shared" ref="M13" si="2">K13/$K$15</f>
        <v>0</v>
      </c>
    </row>
    <row r="14" spans="1:13" ht="23.25" customHeight="1" x14ac:dyDescent="0.45">
      <c r="A14" s="83" t="s">
        <v>51</v>
      </c>
      <c r="C14" s="156" t="s">
        <v>163</v>
      </c>
      <c r="E14" s="11">
        <f>'سایر درآمدها'!E10</f>
        <v>5057649281</v>
      </c>
      <c r="G14" s="108">
        <f t="shared" si="0"/>
        <v>1.7671152159884549E-4</v>
      </c>
      <c r="H14" s="92"/>
      <c r="I14" s="108">
        <f t="shared" si="1"/>
        <v>1.8443202961826154E-5</v>
      </c>
      <c r="K14" s="141">
        <f>'سایر درآمدها'!C10</f>
        <v>0</v>
      </c>
      <c r="M14" s="180">
        <f>K14/$K$15</f>
        <v>0</v>
      </c>
    </row>
    <row r="15" spans="1:13" ht="21" x14ac:dyDescent="0.45">
      <c r="A15" s="35" t="s">
        <v>144</v>
      </c>
      <c r="C15" s="1"/>
      <c r="E15" s="36">
        <f>SUM(E9:E14)</f>
        <v>28620936740511</v>
      </c>
      <c r="G15" s="109">
        <f>SUM(G9:G14)</f>
        <v>1.0000000000000002</v>
      </c>
      <c r="H15" s="86"/>
      <c r="I15" s="109">
        <f>SUM(I9:I14)</f>
        <v>0.10436898961061657</v>
      </c>
      <c r="K15" s="141">
        <f>SUM(K9:K14)</f>
        <v>7823646537175</v>
      </c>
      <c r="M15" s="180">
        <f>SUM(M9:M14)</f>
        <v>1</v>
      </c>
    </row>
    <row r="16" spans="1:13" x14ac:dyDescent="0.45">
      <c r="K16" s="141"/>
      <c r="L16" s="142"/>
      <c r="M16" s="143"/>
    </row>
    <row r="17" spans="11:13" x14ac:dyDescent="0.45">
      <c r="K17" s="141"/>
      <c r="L17" s="142"/>
      <c r="M17" s="143"/>
    </row>
    <row r="18" spans="11:13" x14ac:dyDescent="0.45">
      <c r="K18" s="141"/>
      <c r="L18" s="142"/>
      <c r="M18" s="143"/>
    </row>
  </sheetData>
  <mergeCells count="3">
    <mergeCell ref="A3:I3"/>
    <mergeCell ref="A2:I2"/>
    <mergeCell ref="A1:I1"/>
  </mergeCells>
  <pageMargins left="0.39" right="0.39" top="0.39" bottom="0.39" header="0" footer="0"/>
  <pageSetup paperSize="9" fitToHeight="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theme="6" tint="0.59999389629810485"/>
    <pageSetUpPr fitToPage="1"/>
  </sheetPr>
  <dimension ref="A1:W19"/>
  <sheetViews>
    <sheetView rightToLeft="1" view="pageBreakPreview" zoomScale="95" zoomScaleNormal="100" zoomScaleSheetLayoutView="95" workbookViewId="0">
      <selection activeCell="Q19" sqref="Q19"/>
    </sheetView>
  </sheetViews>
  <sheetFormatPr defaultRowHeight="18.75" x14ac:dyDescent="0.45"/>
  <cols>
    <col min="1" max="1" width="26.28515625" style="18" bestFit="1" customWidth="1"/>
    <col min="2" max="2" width="0.85546875" style="18" customWidth="1"/>
    <col min="3" max="3" width="17.140625" style="11" customWidth="1"/>
    <col min="4" max="4" width="0.85546875" style="11" customWidth="1"/>
    <col min="5" max="5" width="22.140625" style="11" bestFit="1" customWidth="1"/>
    <col min="6" max="6" width="0.85546875" style="11" customWidth="1"/>
    <col min="7" max="7" width="21" style="11" bestFit="1" customWidth="1"/>
    <col min="8" max="8" width="0.85546875" style="11" customWidth="1"/>
    <col min="9" max="9" width="23.42578125" style="11" customWidth="1"/>
    <col min="10" max="10" width="0.85546875" style="11" customWidth="1"/>
    <col min="11" max="11" width="15.5703125" style="128" customWidth="1"/>
    <col min="12" max="12" width="0.85546875" style="11" customWidth="1"/>
    <col min="13" max="13" width="19.140625" style="11" bestFit="1" customWidth="1"/>
    <col min="14" max="14" width="1" style="11" customWidth="1"/>
    <col min="15" max="15" width="19.28515625" style="11" bestFit="1" customWidth="1"/>
    <col min="16" max="16" width="1.140625" style="11" customWidth="1"/>
    <col min="17" max="17" width="21.42578125" style="11" bestFit="1" customWidth="1"/>
    <col min="18" max="18" width="0.85546875" style="11" customWidth="1"/>
    <col min="19" max="19" width="22.7109375" style="11" customWidth="1"/>
    <col min="20" max="20" width="0.85546875" style="11" customWidth="1"/>
    <col min="21" max="21" width="11.5703125" style="124" customWidth="1"/>
    <col min="22" max="22" width="0.28515625" style="18" customWidth="1"/>
    <col min="23" max="23" width="21.7109375" style="18" bestFit="1" customWidth="1"/>
    <col min="24" max="24" width="9.140625" style="18"/>
    <col min="25" max="25" width="15.28515625" style="18" bestFit="1" customWidth="1"/>
    <col min="26" max="16384" width="9.140625" style="18"/>
  </cols>
  <sheetData>
    <row r="1" spans="1:23" ht="21" x14ac:dyDescent="0.45">
      <c r="A1" s="206" t="s">
        <v>0</v>
      </c>
      <c r="B1" s="206"/>
      <c r="C1" s="206"/>
      <c r="D1" s="206"/>
      <c r="E1" s="206"/>
      <c r="F1" s="206"/>
      <c r="G1" s="206"/>
      <c r="H1" s="206"/>
      <c r="I1" s="206"/>
      <c r="J1" s="206"/>
      <c r="K1" s="206"/>
      <c r="L1" s="206"/>
      <c r="M1" s="206"/>
      <c r="N1" s="206"/>
      <c r="O1" s="206"/>
      <c r="P1" s="206"/>
      <c r="Q1" s="206"/>
      <c r="R1" s="206"/>
      <c r="S1" s="206"/>
      <c r="T1" s="206"/>
      <c r="U1" s="206"/>
    </row>
    <row r="2" spans="1:23" ht="21" x14ac:dyDescent="0.45">
      <c r="A2" s="206" t="s">
        <v>43</v>
      </c>
      <c r="B2" s="206"/>
      <c r="C2" s="206"/>
      <c r="D2" s="206"/>
      <c r="E2" s="206"/>
      <c r="F2" s="206"/>
      <c r="G2" s="206"/>
      <c r="H2" s="206"/>
      <c r="I2" s="206"/>
      <c r="J2" s="206"/>
      <c r="K2" s="206"/>
      <c r="L2" s="206"/>
      <c r="M2" s="206"/>
      <c r="N2" s="206"/>
      <c r="O2" s="206"/>
      <c r="P2" s="206"/>
      <c r="Q2" s="206"/>
      <c r="R2" s="206"/>
      <c r="S2" s="206"/>
      <c r="T2" s="206"/>
      <c r="U2" s="206"/>
    </row>
    <row r="3" spans="1:23" ht="21" x14ac:dyDescent="0.45">
      <c r="A3" s="206" t="str">
        <f>سهام!A3</f>
        <v>برای ماه منتهی به 1405/04/31</v>
      </c>
      <c r="B3" s="206"/>
      <c r="C3" s="206"/>
      <c r="D3" s="206"/>
      <c r="E3" s="206"/>
      <c r="F3" s="206"/>
      <c r="G3" s="206"/>
      <c r="H3" s="206"/>
      <c r="I3" s="206"/>
      <c r="J3" s="206"/>
      <c r="K3" s="206"/>
      <c r="L3" s="206"/>
      <c r="M3" s="206"/>
      <c r="N3" s="206"/>
      <c r="O3" s="206"/>
      <c r="P3" s="206"/>
      <c r="Q3" s="206"/>
      <c r="R3" s="206"/>
      <c r="S3" s="206"/>
      <c r="T3" s="206"/>
      <c r="U3" s="206"/>
    </row>
    <row r="5" spans="1:23" ht="21" x14ac:dyDescent="0.45">
      <c r="A5" s="218" t="s">
        <v>139</v>
      </c>
      <c r="B5" s="218"/>
      <c r="C5" s="218"/>
      <c r="D5" s="218"/>
      <c r="E5" s="218"/>
      <c r="F5" s="218"/>
      <c r="G5" s="218"/>
      <c r="H5" s="218"/>
      <c r="I5" s="218"/>
      <c r="J5" s="218"/>
      <c r="K5" s="218"/>
      <c r="L5" s="218"/>
      <c r="M5" s="218"/>
      <c r="N5" s="218"/>
      <c r="O5" s="218"/>
      <c r="P5" s="218"/>
      <c r="Q5" s="218"/>
      <c r="R5" s="218"/>
      <c r="S5" s="218"/>
      <c r="T5" s="218"/>
      <c r="U5" s="218"/>
    </row>
    <row r="6" spans="1:23" ht="21" x14ac:dyDescent="0.45">
      <c r="C6" s="207" t="s">
        <v>53</v>
      </c>
      <c r="D6" s="207"/>
      <c r="E6" s="207"/>
      <c r="F6" s="207"/>
      <c r="G6" s="207"/>
      <c r="H6" s="207"/>
      <c r="I6" s="207"/>
      <c r="J6" s="207"/>
      <c r="K6" s="207"/>
      <c r="M6" s="207" t="s">
        <v>225</v>
      </c>
      <c r="N6" s="207"/>
      <c r="O6" s="207"/>
      <c r="P6" s="207"/>
      <c r="Q6" s="207"/>
      <c r="R6" s="207"/>
      <c r="S6" s="207"/>
      <c r="T6" s="207"/>
      <c r="U6" s="207"/>
    </row>
    <row r="7" spans="1:23" ht="21" x14ac:dyDescent="0.45">
      <c r="A7" s="216" t="s">
        <v>54</v>
      </c>
      <c r="C7" s="217" t="s">
        <v>55</v>
      </c>
      <c r="D7" s="69"/>
      <c r="E7" s="217" t="s">
        <v>56</v>
      </c>
      <c r="F7" s="69"/>
      <c r="G7" s="217" t="s">
        <v>57</v>
      </c>
      <c r="H7" s="69"/>
      <c r="I7" s="219" t="s">
        <v>11</v>
      </c>
      <c r="J7" s="219"/>
      <c r="K7" s="219"/>
      <c r="M7" s="217" t="s">
        <v>55</v>
      </c>
      <c r="N7" s="69"/>
      <c r="O7" s="217" t="s">
        <v>56</v>
      </c>
      <c r="P7" s="69"/>
      <c r="Q7" s="217" t="s">
        <v>57</v>
      </c>
      <c r="R7" s="69"/>
      <c r="S7" s="219" t="s">
        <v>11</v>
      </c>
      <c r="T7" s="219"/>
      <c r="U7" s="219"/>
    </row>
    <row r="8" spans="1:23" ht="42" x14ac:dyDescent="0.45">
      <c r="A8" s="207"/>
      <c r="C8" s="207"/>
      <c r="E8" s="207"/>
      <c r="G8" s="207"/>
      <c r="I8" s="151" t="s">
        <v>40</v>
      </c>
      <c r="J8" s="69"/>
      <c r="K8" s="98" t="s">
        <v>46</v>
      </c>
      <c r="M8" s="207"/>
      <c r="O8" s="207"/>
      <c r="Q8" s="207"/>
      <c r="S8" s="36" t="s">
        <v>40</v>
      </c>
      <c r="T8" s="69"/>
      <c r="U8" s="104" t="s">
        <v>46</v>
      </c>
    </row>
    <row r="9" spans="1:23" ht="21" x14ac:dyDescent="0.45">
      <c r="A9" s="150"/>
      <c r="C9" s="14" t="s">
        <v>121</v>
      </c>
      <c r="E9" s="14" t="s">
        <v>121</v>
      </c>
      <c r="G9" s="14" t="s">
        <v>121</v>
      </c>
      <c r="I9" s="14" t="s">
        <v>121</v>
      </c>
      <c r="J9" s="14"/>
      <c r="K9" s="99"/>
      <c r="M9" s="14" t="s">
        <v>121</v>
      </c>
      <c r="O9" s="14" t="s">
        <v>121</v>
      </c>
      <c r="Q9" s="14" t="s">
        <v>121</v>
      </c>
      <c r="S9" s="14" t="s">
        <v>121</v>
      </c>
      <c r="T9" s="14"/>
      <c r="U9" s="105"/>
      <c r="W9" s="145"/>
    </row>
    <row r="10" spans="1:23" x14ac:dyDescent="0.45">
      <c r="A10" s="154" t="s">
        <v>114</v>
      </c>
      <c r="B10" s="125"/>
      <c r="C10" s="33">
        <v>11716458705</v>
      </c>
      <c r="D10" s="18"/>
      <c r="E10" s="49">
        <v>-100120608428</v>
      </c>
      <c r="F10" s="49"/>
      <c r="G10" s="49">
        <v>46770974296</v>
      </c>
      <c r="H10" s="33"/>
      <c r="I10" s="49">
        <v>-41633175427</v>
      </c>
      <c r="J10" s="33"/>
      <c r="K10" s="124">
        <f>I10/درآمد!$K$15</f>
        <v>-5.3214540341482638E-3</v>
      </c>
      <c r="L10" s="33"/>
      <c r="M10" s="33">
        <v>11716458705</v>
      </c>
      <c r="N10" s="33"/>
      <c r="O10" s="33">
        <v>95126584623</v>
      </c>
      <c r="Q10" s="33">
        <v>154205342584</v>
      </c>
      <c r="R10" s="11">
        <v>-146868018401</v>
      </c>
      <c r="S10" s="49">
        <v>261048385912</v>
      </c>
      <c r="T10" s="33"/>
      <c r="U10" s="124">
        <f>S10/درآمد!$E$15</f>
        <v>9.1208889589732989E-3</v>
      </c>
      <c r="W10" s="145"/>
    </row>
    <row r="11" spans="1:23" x14ac:dyDescent="0.45">
      <c r="A11" s="154" t="s">
        <v>195</v>
      </c>
      <c r="B11" s="125"/>
      <c r="C11" s="33">
        <v>90519100176</v>
      </c>
      <c r="D11" s="18"/>
      <c r="E11" s="49">
        <v>183487200875</v>
      </c>
      <c r="F11" s="49"/>
      <c r="G11" s="49">
        <v>0</v>
      </c>
      <c r="H11" s="33"/>
      <c r="I11" s="49">
        <v>274006301051</v>
      </c>
      <c r="J11" s="33"/>
      <c r="K11" s="124">
        <f>I11/درآمد!$K$15</f>
        <v>3.5022837464477215E-2</v>
      </c>
      <c r="L11" s="33"/>
      <c r="M11" s="33">
        <v>90519100176</v>
      </c>
      <c r="N11" s="33"/>
      <c r="O11" s="33">
        <v>377961786938</v>
      </c>
      <c r="Q11" s="33">
        <v>0</v>
      </c>
      <c r="R11" s="11">
        <v>0</v>
      </c>
      <c r="S11" s="49">
        <v>468480887114</v>
      </c>
      <c r="T11" s="33"/>
      <c r="U11" s="124">
        <f>S11/درآمد!$E$15</f>
        <v>1.6368467998145463E-2</v>
      </c>
      <c r="W11" s="145"/>
    </row>
    <row r="12" spans="1:23" ht="21" x14ac:dyDescent="0.45">
      <c r="A12" s="152" t="s">
        <v>144</v>
      </c>
      <c r="B12" s="19"/>
      <c r="C12" s="79">
        <f>SUM(C10:C11)</f>
        <v>102235558881</v>
      </c>
      <c r="D12" s="33"/>
      <c r="E12" s="79">
        <f>SUM(E10:E11)</f>
        <v>83366592447</v>
      </c>
      <c r="F12" s="33"/>
      <c r="G12" s="79">
        <f>SUM(G10:G11)</f>
        <v>46770974296</v>
      </c>
      <c r="H12" s="33"/>
      <c r="I12" s="79">
        <f>SUM(I10:I11)</f>
        <v>232373125624</v>
      </c>
      <c r="J12" s="33"/>
      <c r="K12" s="126">
        <f>SUM(K10:K11)</f>
        <v>2.9701383430328951E-2</v>
      </c>
      <c r="L12" s="33"/>
      <c r="M12" s="79">
        <f>SUM(M10:M11)</f>
        <v>102235558881</v>
      </c>
      <c r="O12" s="79">
        <f>SUM(O10:O11)</f>
        <v>473088371561</v>
      </c>
      <c r="P12" s="33"/>
      <c r="Q12" s="79">
        <f>SUM(Q10:Q11)</f>
        <v>154205342584</v>
      </c>
      <c r="R12" s="33"/>
      <c r="S12" s="79">
        <f>SUM(S10:S11)</f>
        <v>729529273026</v>
      </c>
      <c r="T12" s="33"/>
      <c r="U12" s="103">
        <f>SUM(U10:U11)</f>
        <v>2.5489356957118764E-2</v>
      </c>
      <c r="W12" s="145"/>
    </row>
    <row r="13" spans="1:23" x14ac:dyDescent="0.45">
      <c r="K13" s="127"/>
      <c r="W13" s="145"/>
    </row>
    <row r="14" spans="1:23" x14ac:dyDescent="0.45">
      <c r="W14" s="145"/>
    </row>
    <row r="15" spans="1:23" x14ac:dyDescent="0.45">
      <c r="Q15" s="146"/>
      <c r="U15" s="128"/>
      <c r="W15" s="145"/>
    </row>
    <row r="16" spans="1:23" x14ac:dyDescent="0.45">
      <c r="U16" s="128"/>
      <c r="W16" s="145"/>
    </row>
    <row r="17" spans="21:21" x14ac:dyDescent="0.45">
      <c r="U17" s="128"/>
    </row>
    <row r="18" spans="21:21" x14ac:dyDescent="0.45">
      <c r="U18" s="128"/>
    </row>
    <row r="19" spans="21:21" x14ac:dyDescent="0.45">
      <c r="U19" s="128"/>
    </row>
  </sheetData>
  <sortState xmlns:xlrd2="http://schemas.microsoft.com/office/spreadsheetml/2017/richdata2" ref="A9:U11">
    <sortCondition descending="1" ref="S9:S11"/>
  </sortState>
  <mergeCells count="15">
    <mergeCell ref="A2:U2"/>
    <mergeCell ref="A1:U1"/>
    <mergeCell ref="A7:A8"/>
    <mergeCell ref="A5:U5"/>
    <mergeCell ref="C6:K6"/>
    <mergeCell ref="M6:U6"/>
    <mergeCell ref="A3:U3"/>
    <mergeCell ref="I7:K7"/>
    <mergeCell ref="S7:U7"/>
    <mergeCell ref="C7:C8"/>
    <mergeCell ref="E7:E8"/>
    <mergeCell ref="G7:G8"/>
    <mergeCell ref="M7:M8"/>
    <mergeCell ref="Q7:Q8"/>
    <mergeCell ref="O7:O8"/>
  </mergeCells>
  <pageMargins left="0.39" right="0.39" top="0.39" bottom="0.39" header="0" footer="0"/>
  <pageSetup paperSize="9" scale="62" fitToHeight="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theme="6" tint="0.59999389629810485"/>
    <pageSetUpPr fitToPage="1"/>
  </sheetPr>
  <dimension ref="A1:Z27"/>
  <sheetViews>
    <sheetView rightToLeft="1" view="pageBreakPreview" topLeftCell="A10" zoomScale="98" zoomScaleNormal="100" zoomScaleSheetLayoutView="98" workbookViewId="0">
      <selection activeCell="Q24" sqref="Q24"/>
    </sheetView>
  </sheetViews>
  <sheetFormatPr defaultRowHeight="18.75" x14ac:dyDescent="0.45"/>
  <cols>
    <col min="1" max="1" width="30.85546875" style="18" bestFit="1" customWidth="1"/>
    <col min="2" max="2" width="0.85546875" style="18" customWidth="1"/>
    <col min="3" max="3" width="16.28515625" style="11" bestFit="1" customWidth="1"/>
    <col min="4" max="4" width="0.85546875" style="11" customWidth="1"/>
    <col min="5" max="5" width="19.85546875" style="11" bestFit="1" customWidth="1"/>
    <col min="6" max="6" width="0.85546875" style="11" customWidth="1"/>
    <col min="7" max="7" width="17.28515625" style="11" customWidth="1"/>
    <col min="8" max="8" width="0.85546875" style="11" customWidth="1"/>
    <col min="9" max="9" width="19.85546875" style="11" bestFit="1" customWidth="1"/>
    <col min="10" max="10" width="0.85546875" style="18" customWidth="1"/>
    <col min="11" max="11" width="14.140625" style="131" bestFit="1" customWidth="1"/>
    <col min="12" max="12" width="0.85546875" style="18" customWidth="1"/>
    <col min="13" max="13" width="16.28515625" style="11" bestFit="1" customWidth="1"/>
    <col min="14" max="14" width="0.85546875" style="11" customWidth="1"/>
    <col min="15" max="15" width="20.85546875" style="11" bestFit="1" customWidth="1"/>
    <col min="16" max="16" width="0.85546875" style="11" customWidth="1"/>
    <col min="17" max="17" width="17.42578125" style="11" customWidth="1"/>
    <col min="18" max="18" width="0.85546875" style="11" customWidth="1"/>
    <col min="19" max="19" width="20.85546875" style="11" bestFit="1" customWidth="1"/>
    <col min="20" max="20" width="0.85546875" style="18" customWidth="1"/>
    <col min="21" max="21" width="12.140625" style="132" customWidth="1"/>
    <col min="22" max="22" width="0.28515625" style="18" customWidth="1"/>
    <col min="23" max="23" width="16.140625" style="18" bestFit="1" customWidth="1"/>
    <col min="24" max="24" width="21" style="18" bestFit="1" customWidth="1"/>
    <col min="25" max="16384" width="9.140625" style="18"/>
  </cols>
  <sheetData>
    <row r="1" spans="1:26" ht="21" x14ac:dyDescent="0.45">
      <c r="A1" s="206" t="s">
        <v>0</v>
      </c>
      <c r="B1" s="206"/>
      <c r="C1" s="206"/>
      <c r="D1" s="206"/>
      <c r="E1" s="206"/>
      <c r="F1" s="206"/>
      <c r="G1" s="206"/>
      <c r="H1" s="206"/>
      <c r="I1" s="206"/>
      <c r="J1" s="206"/>
      <c r="K1" s="206"/>
      <c r="L1" s="206"/>
      <c r="M1" s="206"/>
      <c r="N1" s="206"/>
      <c r="O1" s="206"/>
      <c r="P1" s="206"/>
      <c r="Q1" s="206"/>
      <c r="R1" s="206"/>
      <c r="S1" s="206"/>
      <c r="T1" s="206"/>
      <c r="U1" s="206"/>
    </row>
    <row r="2" spans="1:26" ht="21" x14ac:dyDescent="0.45">
      <c r="A2" s="206" t="s">
        <v>43</v>
      </c>
      <c r="B2" s="206"/>
      <c r="C2" s="206"/>
      <c r="D2" s="206"/>
      <c r="E2" s="206"/>
      <c r="F2" s="206"/>
      <c r="G2" s="206"/>
      <c r="H2" s="206"/>
      <c r="I2" s="206"/>
      <c r="J2" s="206"/>
      <c r="K2" s="206"/>
      <c r="L2" s="206"/>
      <c r="M2" s="206"/>
      <c r="N2" s="206"/>
      <c r="O2" s="206"/>
      <c r="P2" s="206"/>
      <c r="Q2" s="206"/>
      <c r="R2" s="206"/>
      <c r="S2" s="206"/>
      <c r="T2" s="206"/>
      <c r="U2" s="206"/>
    </row>
    <row r="3" spans="1:26" ht="21" x14ac:dyDescent="0.45">
      <c r="A3" s="206" t="str">
        <f>سهام!A3</f>
        <v>برای ماه منتهی به 1405/04/31</v>
      </c>
      <c r="B3" s="206"/>
      <c r="C3" s="206"/>
      <c r="D3" s="206"/>
      <c r="E3" s="206"/>
      <c r="F3" s="206"/>
      <c r="G3" s="206"/>
      <c r="H3" s="206"/>
      <c r="I3" s="206"/>
      <c r="J3" s="206"/>
      <c r="K3" s="206"/>
      <c r="L3" s="206"/>
      <c r="M3" s="206"/>
      <c r="N3" s="206"/>
      <c r="O3" s="206"/>
      <c r="P3" s="206"/>
      <c r="Q3" s="206"/>
      <c r="R3" s="206"/>
      <c r="S3" s="206"/>
      <c r="T3" s="206"/>
      <c r="U3" s="206"/>
    </row>
    <row r="5" spans="1:26" ht="21" x14ac:dyDescent="0.45">
      <c r="A5" s="170" t="s">
        <v>140</v>
      </c>
      <c r="B5" s="170"/>
      <c r="C5" s="170"/>
      <c r="D5" s="170"/>
      <c r="E5" s="170"/>
      <c r="F5" s="170"/>
      <c r="G5" s="170"/>
      <c r="H5" s="170"/>
      <c r="I5" s="170"/>
      <c r="J5" s="170"/>
      <c r="K5" s="170"/>
      <c r="L5" s="170"/>
      <c r="M5" s="170"/>
      <c r="N5" s="170"/>
      <c r="O5" s="170"/>
      <c r="P5" s="170"/>
      <c r="Q5" s="170"/>
      <c r="R5" s="170"/>
      <c r="S5" s="170"/>
      <c r="T5" s="170"/>
      <c r="U5" s="170"/>
    </row>
    <row r="6" spans="1:26" ht="21" x14ac:dyDescent="0.45">
      <c r="C6" s="207" t="s">
        <v>53</v>
      </c>
      <c r="D6" s="207"/>
      <c r="E6" s="207"/>
      <c r="F6" s="207"/>
      <c r="G6" s="207"/>
      <c r="H6" s="207"/>
      <c r="I6" s="207"/>
      <c r="J6" s="207"/>
      <c r="K6" s="207"/>
      <c r="M6" s="216" t="str">
        <f>'درآمد سرمایه گذاری در سهام'!M6:U6</f>
        <v>از ابتدای سال مالی تا پایان تیر 1405</v>
      </c>
      <c r="N6" s="216"/>
      <c r="O6" s="216"/>
      <c r="P6" s="216"/>
      <c r="Q6" s="216"/>
      <c r="R6" s="216"/>
      <c r="S6" s="216"/>
      <c r="T6" s="216"/>
      <c r="U6" s="216"/>
    </row>
    <row r="7" spans="1:26" ht="21" x14ac:dyDescent="0.45">
      <c r="A7" s="171" t="s">
        <v>14</v>
      </c>
      <c r="C7" s="174" t="s">
        <v>58</v>
      </c>
      <c r="D7" s="69"/>
      <c r="E7" s="174" t="s">
        <v>56</v>
      </c>
      <c r="F7" s="69"/>
      <c r="G7" s="174" t="s">
        <v>57</v>
      </c>
      <c r="H7" s="69"/>
      <c r="I7" s="175" t="s">
        <v>11</v>
      </c>
      <c r="J7" s="175"/>
      <c r="K7" s="175"/>
      <c r="L7" s="176"/>
      <c r="M7" s="174" t="s">
        <v>58</v>
      </c>
      <c r="N7" s="69"/>
      <c r="O7" s="177" t="s">
        <v>56</v>
      </c>
      <c r="P7" s="69"/>
      <c r="Q7" s="174" t="s">
        <v>57</v>
      </c>
      <c r="R7" s="69"/>
      <c r="S7" s="175" t="s">
        <v>11</v>
      </c>
      <c r="T7" s="175"/>
      <c r="U7" s="175"/>
      <c r="W7"/>
      <c r="X7"/>
      <c r="Y7"/>
      <c r="Z7"/>
    </row>
    <row r="8" spans="1:26" ht="42" x14ac:dyDescent="0.45">
      <c r="A8" s="168"/>
      <c r="C8" s="168"/>
      <c r="E8" s="168"/>
      <c r="G8" s="168"/>
      <c r="I8" s="8" t="s">
        <v>40</v>
      </c>
      <c r="J8" s="129"/>
      <c r="K8" s="98" t="s">
        <v>46</v>
      </c>
      <c r="M8" s="168"/>
      <c r="O8" s="169"/>
      <c r="Q8" s="168"/>
      <c r="S8" s="162" t="s">
        <v>40</v>
      </c>
      <c r="T8" s="129"/>
      <c r="U8" s="101" t="s">
        <v>46</v>
      </c>
      <c r="W8"/>
      <c r="X8"/>
      <c r="Y8"/>
      <c r="Z8"/>
    </row>
    <row r="9" spans="1:26" ht="21" x14ac:dyDescent="0.45">
      <c r="A9" s="161"/>
      <c r="C9" s="14" t="s">
        <v>121</v>
      </c>
      <c r="E9" s="14" t="s">
        <v>121</v>
      </c>
      <c r="G9" s="14" t="s">
        <v>121</v>
      </c>
      <c r="I9" s="14" t="s">
        <v>121</v>
      </c>
      <c r="J9" s="121"/>
      <c r="K9" s="99"/>
      <c r="M9" s="14" t="s">
        <v>121</v>
      </c>
      <c r="O9" s="14" t="s">
        <v>121</v>
      </c>
      <c r="Q9" s="14" t="s">
        <v>121</v>
      </c>
      <c r="S9" s="14" t="s">
        <v>121</v>
      </c>
      <c r="T9" s="121"/>
      <c r="U9" s="102"/>
      <c r="W9"/>
      <c r="X9"/>
      <c r="Y9"/>
      <c r="Z9"/>
    </row>
    <row r="10" spans="1:26" x14ac:dyDescent="0.45">
      <c r="A10" s="37" t="s">
        <v>17</v>
      </c>
      <c r="C10" s="11">
        <v>0</v>
      </c>
      <c r="E10" s="49">
        <v>66796564633</v>
      </c>
      <c r="G10" s="11">
        <v>0</v>
      </c>
      <c r="I10" s="14">
        <v>66796564633</v>
      </c>
      <c r="K10" s="128">
        <f>I10/درآمد!$K$15</f>
        <v>8.5377789392207422E-3</v>
      </c>
      <c r="M10" s="49">
        <v>0</v>
      </c>
      <c r="N10" s="166">
        <v>91261431706</v>
      </c>
      <c r="O10" s="49">
        <v>225816342330</v>
      </c>
      <c r="P10"/>
      <c r="Q10" s="163"/>
      <c r="R10" s="33">
        <v>0</v>
      </c>
      <c r="S10" s="49">
        <v>225816342330</v>
      </c>
      <c r="U10" s="128">
        <f>S10/درآمد!$E$15</f>
        <v>7.8899004731166691E-3</v>
      </c>
      <c r="W10"/>
      <c r="X10"/>
      <c r="Y10"/>
      <c r="Z10"/>
    </row>
    <row r="11" spans="1:26" x14ac:dyDescent="0.45">
      <c r="A11" s="37" t="s">
        <v>180</v>
      </c>
      <c r="C11" s="11">
        <v>0</v>
      </c>
      <c r="E11" s="49">
        <v>5373801763</v>
      </c>
      <c r="G11" s="11">
        <v>0</v>
      </c>
      <c r="I11" s="14">
        <v>5373801763</v>
      </c>
      <c r="K11" s="128">
        <f>I11/درآمد!$K$15</f>
        <v>6.8686663405174726E-4</v>
      </c>
      <c r="M11" s="49">
        <v>0</v>
      </c>
      <c r="N11" s="163">
        <v>41630878245</v>
      </c>
      <c r="O11" s="49">
        <v>96635233469</v>
      </c>
      <c r="P11"/>
      <c r="Q11" s="163"/>
      <c r="R11" s="33">
        <v>0</v>
      </c>
      <c r="S11" s="49">
        <v>96635233469</v>
      </c>
      <c r="U11" s="128">
        <f>S11/درآمد!$E$15</f>
        <v>3.3763826231522102E-3</v>
      </c>
      <c r="W11" s="160"/>
      <c r="X11"/>
      <c r="Y11"/>
      <c r="Z11"/>
    </row>
    <row r="12" spans="1:26" x14ac:dyDescent="0.45">
      <c r="A12" s="37" t="s">
        <v>226</v>
      </c>
      <c r="C12" s="11">
        <v>0</v>
      </c>
      <c r="E12" s="49">
        <v>54263795804</v>
      </c>
      <c r="G12" s="11">
        <v>0</v>
      </c>
      <c r="I12" s="14">
        <v>54263795804</v>
      </c>
      <c r="K12" s="128">
        <f>I12/درآمد!$K$15</f>
        <v>6.935870063423626E-3</v>
      </c>
      <c r="M12" s="49"/>
      <c r="N12" s="166"/>
      <c r="O12" s="49">
        <v>54263795804</v>
      </c>
      <c r="P12"/>
      <c r="Q12" s="163"/>
      <c r="R12" s="33">
        <v>0</v>
      </c>
      <c r="S12" s="49">
        <v>54263795804</v>
      </c>
      <c r="U12" s="128">
        <f>S12/درآمد!$E$15</f>
        <v>1.8959475818690892E-3</v>
      </c>
      <c r="W12" s="160"/>
      <c r="X12"/>
      <c r="Y12"/>
      <c r="Z12"/>
    </row>
    <row r="13" spans="1:26" x14ac:dyDescent="0.45">
      <c r="A13" s="37" t="s">
        <v>107</v>
      </c>
      <c r="C13" s="11">
        <v>0</v>
      </c>
      <c r="E13" s="49">
        <v>5052203145</v>
      </c>
      <c r="G13" s="11">
        <v>0</v>
      </c>
      <c r="I13" s="14">
        <v>5052203145</v>
      </c>
      <c r="K13" s="128">
        <f>I13/درآمد!$K$15</f>
        <v>6.4576065917521289E-4</v>
      </c>
      <c r="M13" s="49">
        <v>0</v>
      </c>
      <c r="N13" s="166">
        <v>33646035720</v>
      </c>
      <c r="O13" s="49">
        <v>46683081390</v>
      </c>
      <c r="P13"/>
      <c r="Q13" s="163"/>
      <c r="R13" s="33">
        <v>0</v>
      </c>
      <c r="S13" s="49">
        <v>46683081390</v>
      </c>
      <c r="U13" s="128">
        <f>S13/درآمد!$E$15</f>
        <v>1.6310815335377634E-3</v>
      </c>
      <c r="W13" s="160"/>
      <c r="X13"/>
      <c r="Y13"/>
      <c r="Z13"/>
    </row>
    <row r="14" spans="1:26" x14ac:dyDescent="0.45">
      <c r="A14" s="60" t="s">
        <v>103</v>
      </c>
      <c r="C14" s="11">
        <v>0</v>
      </c>
      <c r="E14" s="49">
        <v>3298815234</v>
      </c>
      <c r="G14" s="11">
        <v>0</v>
      </c>
      <c r="I14" s="14">
        <v>3298815234</v>
      </c>
      <c r="K14" s="128">
        <f>I14/درآمد!$K$15</f>
        <v>4.2164676258382602E-4</v>
      </c>
      <c r="M14" s="49">
        <v>0</v>
      </c>
      <c r="N14" s="166">
        <v>0</v>
      </c>
      <c r="O14" s="49">
        <v>36944850951</v>
      </c>
      <c r="P14"/>
      <c r="Q14" s="163"/>
      <c r="R14" s="33">
        <v>0</v>
      </c>
      <c r="S14" s="49">
        <v>36944850954</v>
      </c>
      <c r="U14" s="128">
        <f>S14/درآمد!$E$15</f>
        <v>1.2908330460654372E-3</v>
      </c>
      <c r="W14" s="160"/>
      <c r="X14"/>
      <c r="Y14"/>
      <c r="Z14"/>
    </row>
    <row r="15" spans="1:26" x14ac:dyDescent="0.45">
      <c r="A15" s="60" t="s">
        <v>197</v>
      </c>
      <c r="C15" s="11">
        <v>0</v>
      </c>
      <c r="E15" s="49">
        <v>158927290122</v>
      </c>
      <c r="G15" s="11">
        <v>0</v>
      </c>
      <c r="I15" s="14">
        <v>158927290122</v>
      </c>
      <c r="K15" s="128">
        <f>I15/درآمد!$K$15</f>
        <v>2.0313710411997501E-2</v>
      </c>
      <c r="M15" s="49">
        <v>0</v>
      </c>
      <c r="N15" s="167">
        <v>-134022172033</v>
      </c>
      <c r="O15" s="49">
        <v>29918158589</v>
      </c>
      <c r="P15" s="158"/>
      <c r="Q15" s="164"/>
      <c r="R15" s="33">
        <v>0</v>
      </c>
      <c r="S15" s="49">
        <v>29918158589</v>
      </c>
      <c r="U15" s="128">
        <f>S15/درآمد!$E$15</f>
        <v>1.0453242275139398E-3</v>
      </c>
      <c r="W15" s="160"/>
      <c r="X15"/>
      <c r="Y15"/>
      <c r="Z15"/>
    </row>
    <row r="16" spans="1:26" x14ac:dyDescent="0.45">
      <c r="A16" s="60" t="s">
        <v>108</v>
      </c>
      <c r="C16" s="11">
        <v>0</v>
      </c>
      <c r="E16" s="49">
        <v>3961438478</v>
      </c>
      <c r="G16" s="11">
        <v>0</v>
      </c>
      <c r="I16" s="14">
        <v>3961438478</v>
      </c>
      <c r="K16" s="128">
        <f>I16/درآمد!$K$15</f>
        <v>5.0634169874325835E-4</v>
      </c>
      <c r="M16" s="49">
        <v>0</v>
      </c>
      <c r="N16" s="166">
        <v>-35196612274</v>
      </c>
      <c r="O16" s="49">
        <v>18542076441</v>
      </c>
      <c r="P16"/>
      <c r="Q16" s="163"/>
      <c r="R16" s="33">
        <v>0</v>
      </c>
      <c r="S16" s="49">
        <v>18542076441</v>
      </c>
      <c r="U16" s="128">
        <f>S16/درآمد!$E$15</f>
        <v>6.4785008992228213E-4</v>
      </c>
      <c r="W16" s="160"/>
      <c r="X16"/>
      <c r="Y16"/>
      <c r="Z16"/>
    </row>
    <row r="17" spans="1:26" x14ac:dyDescent="0.45">
      <c r="A17" s="37" t="s">
        <v>189</v>
      </c>
      <c r="C17" s="11">
        <v>0</v>
      </c>
      <c r="E17" s="49">
        <v>152141398318</v>
      </c>
      <c r="G17" s="11">
        <v>0</v>
      </c>
      <c r="I17" s="14">
        <v>152141398318</v>
      </c>
      <c r="K17" s="128">
        <f>I17/درآمد!$K$15</f>
        <v>1.9446353768039212E-2</v>
      </c>
      <c r="M17" s="49">
        <v>0</v>
      </c>
      <c r="N17" s="166">
        <v>-150883961890</v>
      </c>
      <c r="O17" s="49">
        <v>18119226284</v>
      </c>
      <c r="P17"/>
      <c r="Q17" s="163"/>
      <c r="R17" s="33">
        <v>0</v>
      </c>
      <c r="S17" s="49">
        <v>18119226284</v>
      </c>
      <c r="U17" s="128">
        <f>S17/درآمد!$E$15</f>
        <v>6.3307593487509659E-4</v>
      </c>
      <c r="W17" s="160"/>
      <c r="X17"/>
      <c r="Y17"/>
      <c r="Z17"/>
    </row>
    <row r="18" spans="1:26" x14ac:dyDescent="0.45">
      <c r="A18" s="37" t="s">
        <v>162</v>
      </c>
      <c r="C18" s="11">
        <v>0</v>
      </c>
      <c r="E18" s="49">
        <v>167079839309</v>
      </c>
      <c r="G18" s="11">
        <v>0</v>
      </c>
      <c r="I18" s="14">
        <v>167079839309</v>
      </c>
      <c r="K18" s="128">
        <f>I18/درآمد!$K$15</f>
        <v>2.1355749970950248E-2</v>
      </c>
      <c r="M18" s="49">
        <v>0</v>
      </c>
      <c r="N18" s="166">
        <v>-129009131532</v>
      </c>
      <c r="O18" s="49">
        <v>16195877418</v>
      </c>
      <c r="P18"/>
      <c r="Q18" s="163"/>
      <c r="R18" s="33">
        <v>0</v>
      </c>
      <c r="S18" s="49">
        <v>16195877418</v>
      </c>
      <c r="U18" s="128">
        <f>S18/درآمد!$E$15</f>
        <v>5.6587516910569285E-4</v>
      </c>
      <c r="W18" s="160"/>
      <c r="X18"/>
      <c r="Y18"/>
      <c r="Z18"/>
    </row>
    <row r="19" spans="1:26" x14ac:dyDescent="0.45">
      <c r="A19" s="37" t="s">
        <v>169</v>
      </c>
      <c r="C19" s="11">
        <v>0</v>
      </c>
      <c r="E19" s="49">
        <v>100620056625</v>
      </c>
      <c r="G19" s="11">
        <v>0</v>
      </c>
      <c r="I19" s="14">
        <v>100620056625</v>
      </c>
      <c r="K19" s="128">
        <f>I19/درآمد!$K$15</f>
        <v>1.2861017704070814E-2</v>
      </c>
      <c r="M19" s="49">
        <v>0</v>
      </c>
      <c r="N19" s="166">
        <v>14580637963</v>
      </c>
      <c r="O19" s="49">
        <v>6799141762</v>
      </c>
      <c r="P19"/>
      <c r="Q19" s="163"/>
      <c r="R19" s="33">
        <v>0</v>
      </c>
      <c r="S19" s="49">
        <v>6799141762</v>
      </c>
      <c r="U19" s="128">
        <f>S19/درآمد!$E$15</f>
        <v>2.3755832395158034E-4</v>
      </c>
      <c r="W19" s="160"/>
      <c r="X19"/>
      <c r="Y19"/>
      <c r="Z19"/>
    </row>
    <row r="20" spans="1:26" ht="21" x14ac:dyDescent="0.45">
      <c r="A20" s="37" t="s">
        <v>168</v>
      </c>
      <c r="C20" s="14">
        <v>0</v>
      </c>
      <c r="E20" s="14">
        <v>0</v>
      </c>
      <c r="G20" s="14">
        <v>0</v>
      </c>
      <c r="I20" s="14">
        <v>0</v>
      </c>
      <c r="J20" s="121"/>
      <c r="K20" s="99"/>
      <c r="M20" s="14">
        <v>0</v>
      </c>
      <c r="O20" s="14">
        <v>0</v>
      </c>
      <c r="Q20" s="14">
        <v>405103337</v>
      </c>
      <c r="S20" s="14">
        <v>405103337</v>
      </c>
      <c r="T20" s="121"/>
      <c r="U20" s="128">
        <f>S20/درآمد!$E$15</f>
        <v>1.4154090785805891E-5</v>
      </c>
      <c r="W20" s="160"/>
      <c r="X20"/>
      <c r="Y20"/>
      <c r="Z20"/>
    </row>
    <row r="21" spans="1:26" x14ac:dyDescent="0.45">
      <c r="A21" s="60" t="s">
        <v>159</v>
      </c>
      <c r="C21" s="11">
        <v>0</v>
      </c>
      <c r="E21" s="49">
        <v>86311970197</v>
      </c>
      <c r="G21" s="11">
        <v>0</v>
      </c>
      <c r="I21" s="14">
        <v>86311970197</v>
      </c>
      <c r="K21" s="128">
        <f>I21/درآمد!$K$15</f>
        <v>1.1032191930818738E-2</v>
      </c>
      <c r="M21" s="49">
        <v>0</v>
      </c>
      <c r="N21" s="166">
        <v>-91057103195</v>
      </c>
      <c r="O21" s="49">
        <v>-4745132998</v>
      </c>
      <c r="P21"/>
      <c r="Q21" s="163"/>
      <c r="R21" s="33">
        <v>0</v>
      </c>
      <c r="S21" s="49">
        <v>-4745132998</v>
      </c>
      <c r="U21" s="128">
        <f>S21/درآمد!$E$15</f>
        <v>-1.6579237224208617E-4</v>
      </c>
      <c r="W21" s="160"/>
      <c r="X21"/>
      <c r="Y21"/>
      <c r="Z21"/>
    </row>
    <row r="22" spans="1:26" x14ac:dyDescent="0.45">
      <c r="A22" s="37" t="s">
        <v>196</v>
      </c>
      <c r="C22" s="11">
        <v>0</v>
      </c>
      <c r="E22" s="49">
        <v>22671002112</v>
      </c>
      <c r="G22" s="11">
        <v>0</v>
      </c>
      <c r="I22" s="14">
        <v>22671002112</v>
      </c>
      <c r="K22" s="128">
        <f>I22/درآمد!$K$15</f>
        <v>2.8977538804029553E-3</v>
      </c>
      <c r="M22" s="49">
        <v>0</v>
      </c>
      <c r="N22" s="166">
        <v>-484174032639</v>
      </c>
      <c r="O22" s="49">
        <v>-12525610162</v>
      </c>
      <c r="P22"/>
      <c r="Q22" s="163"/>
      <c r="R22" s="33">
        <v>0</v>
      </c>
      <c r="S22" s="49">
        <v>-12525610162</v>
      </c>
      <c r="U22" s="128">
        <f>S22/درآمد!$E$15</f>
        <v>-4.3763802266719127E-4</v>
      </c>
      <c r="W22" s="160"/>
      <c r="X22"/>
      <c r="Y22"/>
      <c r="Z22"/>
    </row>
    <row r="23" spans="1:26" x14ac:dyDescent="0.45">
      <c r="A23" s="37" t="s">
        <v>18</v>
      </c>
      <c r="C23" s="11">
        <v>0</v>
      </c>
      <c r="E23" s="49">
        <v>442630398657</v>
      </c>
      <c r="G23" s="11">
        <v>0</v>
      </c>
      <c r="I23" s="14">
        <v>442630398657</v>
      </c>
      <c r="K23" s="128">
        <f>I23/درآمد!$K$15</f>
        <v>5.6575970879280943E-2</v>
      </c>
      <c r="M23" s="49">
        <v>0</v>
      </c>
      <c r="N23" s="166">
        <v>-93820914862</v>
      </c>
      <c r="O23" s="49">
        <v>-41543633982</v>
      </c>
      <c r="P23"/>
      <c r="Q23" s="163"/>
      <c r="R23" s="33">
        <v>0</v>
      </c>
      <c r="S23" s="49">
        <v>-41543633982</v>
      </c>
      <c r="U23" s="128">
        <f>S23/درآمد!$E$15</f>
        <v>-1.4515120297651821E-3</v>
      </c>
      <c r="W23" s="160"/>
      <c r="X23"/>
      <c r="Y23"/>
      <c r="Z23"/>
    </row>
    <row r="24" spans="1:26" ht="21" x14ac:dyDescent="0.45">
      <c r="A24" s="165" t="s">
        <v>144</v>
      </c>
      <c r="C24" s="36">
        <f>SUM(C10:C23)</f>
        <v>0</v>
      </c>
      <c r="E24" s="36">
        <f>SUM(E10:E23)</f>
        <v>1269128574397</v>
      </c>
      <c r="G24" s="36">
        <f>SUM(G10:G23)</f>
        <v>0</v>
      </c>
      <c r="I24" s="36">
        <f>SUM(I10:I23)</f>
        <v>1269128574397</v>
      </c>
      <c r="K24" s="130">
        <f>SUM(K11:K23)</f>
        <v>0.15367923436353809</v>
      </c>
      <c r="M24" s="36">
        <f>SUM(M10:M23)</f>
        <v>0</v>
      </c>
      <c r="O24" s="36">
        <f>SUM(O10:O23)</f>
        <v>491103407296</v>
      </c>
      <c r="Q24" s="36">
        <f>SUM(Q10:Q23)</f>
        <v>405103337</v>
      </c>
      <c r="S24" s="36">
        <f>SUM(S10:S23)</f>
        <v>491508510636</v>
      </c>
      <c r="U24" s="103">
        <f>SUM(U10:U23)</f>
        <v>1.7173040669221106E-2</v>
      </c>
      <c r="W24"/>
      <c r="X24" s="159"/>
      <c r="Y24"/>
      <c r="Z24"/>
    </row>
    <row r="25" spans="1:26" x14ac:dyDescent="0.45">
      <c r="W25"/>
      <c r="X25"/>
      <c r="Y25"/>
      <c r="Z25"/>
    </row>
    <row r="26" spans="1:26" x14ac:dyDescent="0.45">
      <c r="W26"/>
      <c r="X26"/>
      <c r="Y26"/>
      <c r="Z26"/>
    </row>
    <row r="27" spans="1:26" x14ac:dyDescent="0.45">
      <c r="W27"/>
      <c r="X27"/>
      <c r="Y27"/>
      <c r="Z27"/>
    </row>
  </sheetData>
  <sortState xmlns:xlrd2="http://schemas.microsoft.com/office/spreadsheetml/2017/richdata2" ref="A10:U23">
    <sortCondition descending="1" ref="S10:S23"/>
  </sortState>
  <mergeCells count="5">
    <mergeCell ref="A1:U1"/>
    <mergeCell ref="A2:U2"/>
    <mergeCell ref="A3:U3"/>
    <mergeCell ref="M6:U6"/>
    <mergeCell ref="C6:K6"/>
  </mergeCells>
  <pageMargins left="0.39" right="0.39" top="0.39" bottom="0.39" header="0" footer="0"/>
  <pageSetup paperSize="9" scale="66" fitToHeight="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theme="6" tint="0.59999389629810485"/>
    <pageSetUpPr fitToPage="1"/>
  </sheetPr>
  <dimension ref="A1:U54"/>
  <sheetViews>
    <sheetView rightToLeft="1" view="pageBreakPreview" topLeftCell="A19" zoomScaleNormal="100" zoomScaleSheetLayoutView="100" workbookViewId="0">
      <selection activeCell="I34" sqref="I34"/>
    </sheetView>
  </sheetViews>
  <sheetFormatPr defaultRowHeight="21" customHeight="1" x14ac:dyDescent="0.45"/>
  <cols>
    <col min="1" max="1" width="31.5703125" style="18" customWidth="1"/>
    <col min="2" max="2" width="0.85546875" style="18" customWidth="1"/>
    <col min="3" max="3" width="20.5703125" style="11" customWidth="1"/>
    <col min="4" max="4" width="0.85546875" style="11" customWidth="1"/>
    <col min="5" max="5" width="20.5703125" style="11" customWidth="1"/>
    <col min="6" max="6" width="0.85546875" style="11" customWidth="1"/>
    <col min="7" max="7" width="20.5703125" style="11" customWidth="1"/>
    <col min="8" max="8" width="0.85546875" style="11" customWidth="1"/>
    <col min="9" max="9" width="23.5703125" style="11" customWidth="1"/>
    <col min="10" max="10" width="0.85546875" style="11" customWidth="1"/>
    <col min="11" max="11" width="8.7109375" style="128" customWidth="1"/>
    <col min="12" max="12" width="0.85546875" style="11" customWidth="1"/>
    <col min="13" max="13" width="20.5703125" style="11" customWidth="1"/>
    <col min="14" max="14" width="0.85546875" style="11" customWidth="1"/>
    <col min="15" max="15" width="20.5703125" style="11" customWidth="1"/>
    <col min="16" max="16" width="0.85546875" style="11" customWidth="1"/>
    <col min="17" max="17" width="20.5703125" style="11" customWidth="1"/>
    <col min="18" max="18" width="0.85546875" style="11" customWidth="1"/>
    <col min="19" max="19" width="20.5703125" style="11" customWidth="1"/>
    <col min="20" max="20" width="0.7109375" style="18" customWidth="1"/>
    <col min="21" max="21" width="9.140625" style="131"/>
    <col min="22" max="23" width="9.140625" style="18"/>
    <col min="24" max="24" width="16.42578125" style="18" bestFit="1" customWidth="1"/>
    <col min="25" max="25" width="15" style="18" bestFit="1" customWidth="1"/>
    <col min="26" max="16384" width="9.140625" style="18"/>
  </cols>
  <sheetData>
    <row r="1" spans="1:21" ht="21" customHeight="1" x14ac:dyDescent="0.45">
      <c r="A1" s="206" t="s">
        <v>0</v>
      </c>
      <c r="B1" s="206"/>
      <c r="C1" s="206"/>
      <c r="D1" s="206"/>
      <c r="E1" s="206"/>
      <c r="F1" s="206"/>
      <c r="G1" s="206"/>
      <c r="H1" s="206"/>
      <c r="I1" s="206"/>
      <c r="J1" s="206"/>
      <c r="K1" s="206"/>
      <c r="L1" s="206"/>
      <c r="M1" s="206"/>
      <c r="N1" s="206"/>
      <c r="O1" s="206"/>
      <c r="P1" s="206"/>
      <c r="Q1" s="206"/>
      <c r="R1" s="206"/>
      <c r="S1" s="206"/>
      <c r="T1" s="206"/>
      <c r="U1" s="206"/>
    </row>
    <row r="2" spans="1:21" ht="21" customHeight="1" x14ac:dyDescent="0.45">
      <c r="A2" s="206" t="s">
        <v>43</v>
      </c>
      <c r="B2" s="206"/>
      <c r="C2" s="206"/>
      <c r="D2" s="206"/>
      <c r="E2" s="206"/>
      <c r="F2" s="206"/>
      <c r="G2" s="206"/>
      <c r="H2" s="206"/>
      <c r="I2" s="206"/>
      <c r="J2" s="206"/>
      <c r="K2" s="206"/>
      <c r="L2" s="206"/>
      <c r="M2" s="206"/>
      <c r="N2" s="206"/>
      <c r="O2" s="206"/>
      <c r="P2" s="206"/>
      <c r="Q2" s="206"/>
      <c r="R2" s="206"/>
      <c r="S2" s="206"/>
      <c r="T2" s="206"/>
      <c r="U2" s="206"/>
    </row>
    <row r="3" spans="1:21" ht="21" customHeight="1" x14ac:dyDescent="0.45">
      <c r="A3" s="206" t="str">
        <f>سهام!A3</f>
        <v>برای ماه منتهی به 1405/04/31</v>
      </c>
      <c r="B3" s="206"/>
      <c r="C3" s="206"/>
      <c r="D3" s="206"/>
      <c r="E3" s="206"/>
      <c r="F3" s="206"/>
      <c r="G3" s="206"/>
      <c r="H3" s="206"/>
      <c r="I3" s="206"/>
      <c r="J3" s="206"/>
      <c r="K3" s="206"/>
      <c r="L3" s="206"/>
      <c r="M3" s="206"/>
      <c r="N3" s="206"/>
      <c r="O3" s="206"/>
      <c r="P3" s="206"/>
      <c r="Q3" s="206"/>
      <c r="R3" s="206"/>
      <c r="S3" s="206"/>
      <c r="T3" s="206"/>
      <c r="U3" s="206"/>
    </row>
    <row r="4" spans="1:21" ht="15.75" customHeight="1" x14ac:dyDescent="0.45"/>
    <row r="5" spans="1:21" ht="21" customHeight="1" x14ac:dyDescent="0.45">
      <c r="A5" s="218" t="s">
        <v>141</v>
      </c>
      <c r="B5" s="218"/>
      <c r="C5" s="218"/>
      <c r="D5" s="218"/>
      <c r="E5" s="218"/>
      <c r="F5" s="218"/>
      <c r="G5" s="218"/>
      <c r="H5" s="218"/>
      <c r="I5" s="218"/>
      <c r="J5" s="218"/>
      <c r="K5" s="218"/>
      <c r="L5" s="218"/>
      <c r="M5" s="218"/>
      <c r="N5" s="218"/>
      <c r="O5" s="218"/>
      <c r="P5" s="218"/>
      <c r="Q5" s="218"/>
      <c r="R5" s="218"/>
      <c r="S5" s="218"/>
    </row>
    <row r="6" spans="1:21" ht="21" customHeight="1" x14ac:dyDescent="0.45">
      <c r="C6" s="207" t="s">
        <v>53</v>
      </c>
      <c r="D6" s="207"/>
      <c r="E6" s="207"/>
      <c r="F6" s="207"/>
      <c r="G6" s="207"/>
      <c r="H6" s="207"/>
      <c r="I6" s="207"/>
      <c r="J6" s="207"/>
      <c r="K6" s="207"/>
      <c r="M6" s="207" t="str">
        <f>'درآمد سرمایه گذاری در سهام'!M6:U6</f>
        <v>از ابتدای سال مالی تا پایان تیر 1405</v>
      </c>
      <c r="N6" s="207"/>
      <c r="O6" s="207"/>
      <c r="P6" s="207"/>
      <c r="Q6" s="207"/>
      <c r="R6" s="207"/>
      <c r="S6" s="207"/>
      <c r="T6" s="207"/>
      <c r="U6" s="207"/>
    </row>
    <row r="7" spans="1:21" ht="21" customHeight="1" x14ac:dyDescent="0.45">
      <c r="A7" s="216" t="s">
        <v>59</v>
      </c>
      <c r="C7" s="217" t="s">
        <v>60</v>
      </c>
      <c r="D7" s="69"/>
      <c r="E7" s="217" t="s">
        <v>56</v>
      </c>
      <c r="F7" s="69"/>
      <c r="G7" s="217" t="s">
        <v>57</v>
      </c>
      <c r="H7" s="69"/>
      <c r="I7" s="219" t="s">
        <v>11</v>
      </c>
      <c r="J7" s="219"/>
      <c r="K7" s="219"/>
      <c r="M7" s="217" t="s">
        <v>60</v>
      </c>
      <c r="N7" s="69"/>
      <c r="O7" s="217" t="s">
        <v>56</v>
      </c>
      <c r="P7" s="69"/>
      <c r="Q7" s="217" t="s">
        <v>57</v>
      </c>
      <c r="R7" s="69"/>
      <c r="S7" s="219" t="s">
        <v>11</v>
      </c>
      <c r="T7" s="219"/>
      <c r="U7" s="219"/>
    </row>
    <row r="8" spans="1:21" ht="63" x14ac:dyDescent="0.45">
      <c r="A8" s="207"/>
      <c r="C8" s="207"/>
      <c r="E8" s="207"/>
      <c r="G8" s="207"/>
      <c r="I8" s="8" t="s">
        <v>40</v>
      </c>
      <c r="J8" s="129"/>
      <c r="K8" s="98" t="s">
        <v>46</v>
      </c>
      <c r="M8" s="207"/>
      <c r="O8" s="207"/>
      <c r="Q8" s="207"/>
      <c r="S8" s="8" t="s">
        <v>40</v>
      </c>
      <c r="T8" s="129"/>
      <c r="U8" s="98" t="s">
        <v>46</v>
      </c>
    </row>
    <row r="9" spans="1:21" ht="21" customHeight="1" x14ac:dyDescent="0.45">
      <c r="A9" s="190"/>
      <c r="C9" s="14" t="s">
        <v>121</v>
      </c>
      <c r="E9" s="14" t="s">
        <v>121</v>
      </c>
      <c r="G9" s="14" t="s">
        <v>121</v>
      </c>
      <c r="I9" s="14" t="s">
        <v>121</v>
      </c>
      <c r="M9" s="14" t="s">
        <v>121</v>
      </c>
      <c r="O9" s="14" t="s">
        <v>121</v>
      </c>
      <c r="Q9" s="14" t="s">
        <v>121</v>
      </c>
      <c r="S9" s="14" t="s">
        <v>121</v>
      </c>
    </row>
    <row r="10" spans="1:21" ht="21" customHeight="1" x14ac:dyDescent="0.45">
      <c r="A10" s="37" t="s">
        <v>227</v>
      </c>
      <c r="C10" s="33">
        <v>2974142487</v>
      </c>
      <c r="D10" s="33"/>
      <c r="E10" s="33">
        <v>688952715240</v>
      </c>
      <c r="F10" s="33"/>
      <c r="G10" s="33">
        <v>0</v>
      </c>
      <c r="H10" s="33"/>
      <c r="I10" s="33">
        <f>C10+E10+G10</f>
        <v>691926857727</v>
      </c>
      <c r="J10" s="33"/>
      <c r="K10" s="127">
        <f>I10/درآمد!$K$15</f>
        <v>8.8440454772493377E-2</v>
      </c>
      <c r="L10" s="33"/>
      <c r="M10" s="33">
        <v>2974142487</v>
      </c>
      <c r="N10" s="33"/>
      <c r="O10" s="33">
        <v>688952715240</v>
      </c>
      <c r="P10" s="33"/>
      <c r="Q10" s="33">
        <v>0</v>
      </c>
      <c r="R10" s="33"/>
      <c r="S10" s="33">
        <v>691926857727</v>
      </c>
      <c r="U10" s="133">
        <f>S10/درآمد!$E$15</f>
        <v>2.4175548969633281E-2</v>
      </c>
    </row>
    <row r="11" spans="1:21" ht="21" customHeight="1" x14ac:dyDescent="0.45">
      <c r="A11" s="60" t="s">
        <v>172</v>
      </c>
      <c r="C11" s="33">
        <v>0</v>
      </c>
      <c r="D11" s="33"/>
      <c r="E11" s="33">
        <v>299020809107</v>
      </c>
      <c r="F11" s="33"/>
      <c r="G11" s="33">
        <v>0</v>
      </c>
      <c r="H11" s="33"/>
      <c r="I11" s="33">
        <f t="shared" ref="I11:I47" si="0">C11+E11+G11</f>
        <v>299020809107</v>
      </c>
      <c r="J11" s="33"/>
      <c r="K11" s="127">
        <f>I11/درآمد!$K$15</f>
        <v>3.8220132733012231E-2</v>
      </c>
      <c r="L11" s="33"/>
      <c r="M11" s="33">
        <v>0</v>
      </c>
      <c r="N11" s="33"/>
      <c r="O11" s="33">
        <v>2376737799436</v>
      </c>
      <c r="P11" s="33"/>
      <c r="Q11" s="33">
        <v>0</v>
      </c>
      <c r="R11" s="33"/>
      <c r="S11" s="33">
        <v>2376737799436</v>
      </c>
      <c r="U11" s="133">
        <f>S11/درآمد!$E$15</f>
        <v>8.30419290949303E-2</v>
      </c>
    </row>
    <row r="12" spans="1:21" ht="21" customHeight="1" x14ac:dyDescent="0.45">
      <c r="A12" s="60" t="s">
        <v>200</v>
      </c>
      <c r="C12" s="33">
        <v>0</v>
      </c>
      <c r="D12" s="33"/>
      <c r="E12" s="33">
        <v>11018053726</v>
      </c>
      <c r="F12" s="33"/>
      <c r="G12" s="33">
        <v>0</v>
      </c>
      <c r="H12" s="33"/>
      <c r="I12" s="33">
        <f t="shared" si="0"/>
        <v>11018053726</v>
      </c>
      <c r="J12" s="33"/>
      <c r="K12" s="127">
        <f>I12/درآمد!$K$15</f>
        <v>1.4083015731406563E-3</v>
      </c>
      <c r="L12" s="33"/>
      <c r="M12" s="33">
        <v>0</v>
      </c>
      <c r="N12" s="33"/>
      <c r="O12" s="33">
        <v>11596891706</v>
      </c>
      <c r="P12" s="33"/>
      <c r="Q12" s="33">
        <v>0</v>
      </c>
      <c r="R12" s="33"/>
      <c r="S12" s="33">
        <v>11596891706</v>
      </c>
      <c r="U12" s="133">
        <f>S12/درآمد!$E$15</f>
        <v>4.0518910373696414E-4</v>
      </c>
    </row>
    <row r="13" spans="1:21" ht="21" customHeight="1" x14ac:dyDescent="0.45">
      <c r="A13" s="60" t="s">
        <v>199</v>
      </c>
      <c r="C13" s="33">
        <v>0</v>
      </c>
      <c r="D13" s="33"/>
      <c r="E13" s="33">
        <v>5810861601</v>
      </c>
      <c r="F13" s="33"/>
      <c r="G13" s="33">
        <v>0</v>
      </c>
      <c r="H13" s="33"/>
      <c r="I13" s="33">
        <f t="shared" si="0"/>
        <v>5810861601</v>
      </c>
      <c r="J13" s="33"/>
      <c r="K13" s="127">
        <f>I13/درآمد!$K$15</f>
        <v>7.427305890404162E-4</v>
      </c>
      <c r="L13" s="33"/>
      <c r="M13" s="33">
        <v>0</v>
      </c>
      <c r="N13" s="33"/>
      <c r="O13" s="33">
        <v>6161303455</v>
      </c>
      <c r="P13" s="33"/>
      <c r="Q13" s="33">
        <v>0</v>
      </c>
      <c r="R13" s="33"/>
      <c r="S13" s="33">
        <v>6161303455</v>
      </c>
      <c r="U13" s="133">
        <f>S13/درآمد!$E$15</f>
        <v>2.1527259959591371E-4</v>
      </c>
    </row>
    <row r="14" spans="1:21" ht="21" customHeight="1" x14ac:dyDescent="0.45">
      <c r="A14" s="60" t="s">
        <v>198</v>
      </c>
      <c r="C14" s="33">
        <v>0</v>
      </c>
      <c r="D14" s="33"/>
      <c r="E14" s="33">
        <v>4149434869</v>
      </c>
      <c r="F14" s="33"/>
      <c r="G14" s="33">
        <v>0</v>
      </c>
      <c r="H14" s="33"/>
      <c r="I14" s="33">
        <f t="shared" si="0"/>
        <v>4149434869</v>
      </c>
      <c r="J14" s="33"/>
      <c r="K14" s="127">
        <f>I14/درآمد!$K$15</f>
        <v>5.3037095289050441E-4</v>
      </c>
      <c r="L14" s="33"/>
      <c r="M14" s="33">
        <v>0</v>
      </c>
      <c r="N14" s="33"/>
      <c r="O14" s="33">
        <v>4190619252</v>
      </c>
      <c r="P14" s="33"/>
      <c r="Q14" s="33">
        <v>0</v>
      </c>
      <c r="R14" s="33"/>
      <c r="S14" s="33">
        <v>4190619252</v>
      </c>
      <c r="U14" s="133">
        <f>S14/درآمد!$E$15</f>
        <v>1.4641796283587259E-4</v>
      </c>
    </row>
    <row r="15" spans="1:21" ht="21" customHeight="1" x14ac:dyDescent="0.45">
      <c r="A15" s="60" t="s">
        <v>228</v>
      </c>
      <c r="C15" s="33">
        <v>0</v>
      </c>
      <c r="D15" s="33"/>
      <c r="E15" s="33">
        <v>477796686</v>
      </c>
      <c r="F15" s="33"/>
      <c r="G15" s="33">
        <v>0</v>
      </c>
      <c r="H15" s="33"/>
      <c r="I15" s="33">
        <f t="shared" si="0"/>
        <v>477796686</v>
      </c>
      <c r="J15" s="33"/>
      <c r="K15" s="127">
        <f>I15/درآمد!$K$15</f>
        <v>6.107084257062118E-5</v>
      </c>
      <c r="L15" s="33"/>
      <c r="M15" s="33">
        <v>0</v>
      </c>
      <c r="N15" s="33"/>
      <c r="O15" s="33">
        <v>477796686</v>
      </c>
      <c r="P15" s="33"/>
      <c r="Q15" s="33">
        <v>0</v>
      </c>
      <c r="R15" s="33"/>
      <c r="S15" s="33">
        <v>477796686</v>
      </c>
      <c r="U15" s="133">
        <f>S15/درآمد!$E$15</f>
        <v>1.6693956956472046E-5</v>
      </c>
    </row>
    <row r="16" spans="1:21" ht="21" customHeight="1" x14ac:dyDescent="0.45">
      <c r="A16" s="60" t="s">
        <v>202</v>
      </c>
      <c r="C16" s="33">
        <v>0</v>
      </c>
      <c r="D16" s="33"/>
      <c r="E16" s="33">
        <v>444518270</v>
      </c>
      <c r="F16" s="33"/>
      <c r="G16" s="33">
        <v>0</v>
      </c>
      <c r="H16" s="33"/>
      <c r="I16" s="33">
        <f t="shared" si="0"/>
        <v>444518270</v>
      </c>
      <c r="J16" s="33"/>
      <c r="K16" s="127">
        <f>I16/درآمد!$K$15</f>
        <v>5.6817274130140959E-5</v>
      </c>
      <c r="L16" s="33"/>
      <c r="M16" s="33">
        <v>0</v>
      </c>
      <c r="N16" s="33"/>
      <c r="O16" s="33">
        <v>471881500</v>
      </c>
      <c r="P16" s="33"/>
      <c r="Q16" s="33">
        <v>0</v>
      </c>
      <c r="R16" s="33"/>
      <c r="S16" s="33">
        <v>471881500</v>
      </c>
      <c r="U16" s="133">
        <f>S16/درآمد!$E$15</f>
        <v>1.6487283567210562E-5</v>
      </c>
    </row>
    <row r="17" spans="1:21" ht="21" customHeight="1" x14ac:dyDescent="0.45">
      <c r="A17" s="37" t="s">
        <v>203</v>
      </c>
      <c r="C17" s="33">
        <v>1424297182</v>
      </c>
      <c r="D17" s="33"/>
      <c r="E17" s="33">
        <v>363802075</v>
      </c>
      <c r="F17" s="33"/>
      <c r="G17" s="33">
        <v>0</v>
      </c>
      <c r="H17" s="33"/>
      <c r="I17" s="33">
        <f t="shared" si="0"/>
        <v>1788099257</v>
      </c>
      <c r="J17" s="33"/>
      <c r="K17" s="127">
        <f>I17/درآمد!$K$15</f>
        <v>2.2855061875605331E-4</v>
      </c>
      <c r="L17" s="33"/>
      <c r="M17" s="33">
        <v>1604184015</v>
      </c>
      <c r="N17" s="33"/>
      <c r="O17" s="33">
        <v>388293554</v>
      </c>
      <c r="P17" s="33"/>
      <c r="Q17" s="33">
        <v>0</v>
      </c>
      <c r="R17" s="33"/>
      <c r="S17" s="33">
        <v>1992477569</v>
      </c>
      <c r="U17" s="133">
        <f>S17/درآمد!$E$15</f>
        <v>6.9616085143005919E-5</v>
      </c>
    </row>
    <row r="18" spans="1:21" ht="21" customHeight="1" x14ac:dyDescent="0.45">
      <c r="A18" s="60" t="s">
        <v>201</v>
      </c>
      <c r="C18" s="33">
        <v>0</v>
      </c>
      <c r="D18" s="33"/>
      <c r="E18" s="33">
        <v>125350275</v>
      </c>
      <c r="F18" s="33"/>
      <c r="G18" s="33">
        <v>0</v>
      </c>
      <c r="H18" s="33"/>
      <c r="I18" s="33">
        <f t="shared" si="0"/>
        <v>125350275</v>
      </c>
      <c r="J18" s="33"/>
      <c r="K18" s="127">
        <f>I18/درآمد!$K$15</f>
        <v>1.6021975737833126E-5</v>
      </c>
      <c r="L18" s="33"/>
      <c r="M18" s="33">
        <v>0</v>
      </c>
      <c r="N18" s="33"/>
      <c r="O18" s="33">
        <v>143878082</v>
      </c>
      <c r="P18" s="33"/>
      <c r="Q18" s="33">
        <v>0</v>
      </c>
      <c r="R18" s="33"/>
      <c r="S18" s="33">
        <v>143878082</v>
      </c>
      <c r="U18" s="133">
        <f>S18/درآمد!$E$15</f>
        <v>5.0270221168669963E-6</v>
      </c>
    </row>
    <row r="19" spans="1:21" ht="21" customHeight="1" x14ac:dyDescent="0.45">
      <c r="A19" s="37" t="s">
        <v>96</v>
      </c>
      <c r="C19" s="33">
        <v>0</v>
      </c>
      <c r="D19" s="33"/>
      <c r="E19" s="33"/>
      <c r="F19" s="33"/>
      <c r="G19" s="33">
        <v>0</v>
      </c>
      <c r="H19" s="33"/>
      <c r="I19" s="33">
        <f t="shared" si="0"/>
        <v>0</v>
      </c>
      <c r="J19" s="33"/>
      <c r="K19" s="127">
        <f>I19/درآمد!$K$15</f>
        <v>0</v>
      </c>
      <c r="L19" s="33"/>
      <c r="M19" s="33">
        <v>26187478355</v>
      </c>
      <c r="N19" s="33"/>
      <c r="O19" s="33">
        <v>0</v>
      </c>
      <c r="P19" s="33"/>
      <c r="Q19" s="33">
        <v>1078691250</v>
      </c>
      <c r="R19" s="33"/>
      <c r="S19" s="33">
        <v>27266169605</v>
      </c>
      <c r="U19" s="133">
        <f>S19/درآمد!$E$15</f>
        <v>9.526651713815705E-4</v>
      </c>
    </row>
    <row r="20" spans="1:21" ht="21" customHeight="1" x14ac:dyDescent="0.45">
      <c r="A20" s="37" t="s">
        <v>98</v>
      </c>
      <c r="C20" s="33">
        <v>0</v>
      </c>
      <c r="D20" s="33"/>
      <c r="E20" s="33"/>
      <c r="F20" s="33"/>
      <c r="G20" s="33">
        <v>0</v>
      </c>
      <c r="H20" s="33"/>
      <c r="I20" s="33">
        <f t="shared" si="0"/>
        <v>0</v>
      </c>
      <c r="J20" s="33"/>
      <c r="K20" s="127">
        <f>I20/درآمد!$K$15</f>
        <v>0</v>
      </c>
      <c r="L20" s="33"/>
      <c r="M20" s="33">
        <v>8527629312</v>
      </c>
      <c r="N20" s="33"/>
      <c r="O20" s="33">
        <v>0</v>
      </c>
      <c r="P20" s="33"/>
      <c r="Q20" s="33">
        <v>351262500</v>
      </c>
      <c r="R20" s="33"/>
      <c r="S20" s="33">
        <v>8878891812</v>
      </c>
      <c r="U20" s="133">
        <f>S20/درآمد!$E$15</f>
        <v>3.1022366222669887E-4</v>
      </c>
    </row>
    <row r="21" spans="1:21" ht="21" customHeight="1" x14ac:dyDescent="0.45">
      <c r="A21" s="37" t="s">
        <v>97</v>
      </c>
      <c r="C21" s="33">
        <v>0</v>
      </c>
      <c r="D21" s="33"/>
      <c r="E21" s="33"/>
      <c r="F21" s="33"/>
      <c r="G21" s="33">
        <v>0</v>
      </c>
      <c r="H21" s="33"/>
      <c r="I21" s="33">
        <f t="shared" si="0"/>
        <v>0</v>
      </c>
      <c r="J21" s="33"/>
      <c r="K21" s="127">
        <f>I21/درآمد!$K$15</f>
        <v>0</v>
      </c>
      <c r="L21" s="33"/>
      <c r="M21" s="33">
        <v>56789258937</v>
      </c>
      <c r="N21" s="33"/>
      <c r="O21" s="33">
        <v>0</v>
      </c>
      <c r="P21" s="33"/>
      <c r="Q21" s="33">
        <v>2339212500</v>
      </c>
      <c r="R21" s="33"/>
      <c r="S21" s="33">
        <v>59128471437</v>
      </c>
      <c r="U21" s="133">
        <f>S21/درآمد!$E$15</f>
        <v>2.0659167089142698E-3</v>
      </c>
    </row>
    <row r="22" spans="1:21" ht="21" customHeight="1" x14ac:dyDescent="0.45">
      <c r="A22" s="37" t="s">
        <v>173</v>
      </c>
      <c r="C22" s="33">
        <v>57958099218</v>
      </c>
      <c r="D22" s="33"/>
      <c r="E22" s="33"/>
      <c r="F22" s="33"/>
      <c r="G22" s="33">
        <v>0</v>
      </c>
      <c r="H22" s="33"/>
      <c r="I22" s="33">
        <f t="shared" si="0"/>
        <v>57958099218</v>
      </c>
      <c r="J22" s="33"/>
      <c r="K22" s="127">
        <f>I22/درآمد!$K$15</f>
        <v>7.4080671899740234E-3</v>
      </c>
      <c r="L22" s="33"/>
      <c r="M22" s="33">
        <v>245538752998</v>
      </c>
      <c r="N22" s="33"/>
      <c r="O22" s="33">
        <v>-72587675560</v>
      </c>
      <c r="P22" s="33"/>
      <c r="Q22" s="33">
        <v>5032037500</v>
      </c>
      <c r="R22" s="33"/>
      <c r="S22" s="33">
        <v>177983114938</v>
      </c>
      <c r="U22" s="133">
        <f>S22/درآمد!$E$15</f>
        <v>6.218633462337972E-3</v>
      </c>
    </row>
    <row r="23" spans="1:21" ht="21" customHeight="1" x14ac:dyDescent="0.45">
      <c r="A23" s="37" t="s">
        <v>148</v>
      </c>
      <c r="C23" s="33">
        <v>74496317759</v>
      </c>
      <c r="D23" s="33"/>
      <c r="E23" s="33"/>
      <c r="F23" s="33"/>
      <c r="G23" s="33">
        <v>0</v>
      </c>
      <c r="H23" s="33"/>
      <c r="I23" s="33">
        <f t="shared" si="0"/>
        <v>74496317759</v>
      </c>
      <c r="J23" s="33"/>
      <c r="K23" s="127">
        <f>I23/درآمد!$K$15</f>
        <v>9.5219431763720105E-3</v>
      </c>
      <c r="L23" s="33"/>
      <c r="M23" s="33">
        <v>314363293759</v>
      </c>
      <c r="N23" s="33"/>
      <c r="O23" s="33">
        <v>-155675305500</v>
      </c>
      <c r="P23" s="33"/>
      <c r="Q23" s="33">
        <v>0</v>
      </c>
      <c r="R23" s="33"/>
      <c r="S23" s="33">
        <v>158687988259</v>
      </c>
      <c r="U23" s="133">
        <f>S23/درآمد!$E$15</f>
        <v>5.5444722057048498E-3</v>
      </c>
    </row>
    <row r="24" spans="1:21" ht="21" customHeight="1" x14ac:dyDescent="0.45">
      <c r="A24" s="60" t="s">
        <v>110</v>
      </c>
      <c r="C24" s="33">
        <v>60093963990</v>
      </c>
      <c r="D24" s="33"/>
      <c r="E24" s="33"/>
      <c r="F24" s="33"/>
      <c r="G24" s="33">
        <v>0</v>
      </c>
      <c r="H24" s="33"/>
      <c r="I24" s="33">
        <f t="shared" si="0"/>
        <v>60093963990</v>
      </c>
      <c r="J24" s="33"/>
      <c r="K24" s="127">
        <f>I24/درآمد!$K$15</f>
        <v>7.6810683745049428E-3</v>
      </c>
      <c r="L24" s="33"/>
      <c r="M24" s="33">
        <v>255657089700</v>
      </c>
      <c r="N24" s="33"/>
      <c r="O24" s="33">
        <v>202389890625</v>
      </c>
      <c r="P24" s="33"/>
      <c r="Q24" s="33">
        <v>0</v>
      </c>
      <c r="R24" s="33"/>
      <c r="S24" s="33">
        <v>458046980325</v>
      </c>
      <c r="U24" s="133">
        <f>S24/درآمد!$E$15</f>
        <v>1.6003912956373139E-2</v>
      </c>
    </row>
    <row r="25" spans="1:21" ht="21" customHeight="1" x14ac:dyDescent="0.45">
      <c r="A25" s="37" t="s">
        <v>89</v>
      </c>
      <c r="C25" s="33">
        <v>77506401976</v>
      </c>
      <c r="D25" s="33"/>
      <c r="E25" s="33"/>
      <c r="F25" s="33"/>
      <c r="G25" s="33">
        <v>0</v>
      </c>
      <c r="H25" s="33"/>
      <c r="I25" s="33">
        <f t="shared" si="0"/>
        <v>77506401976</v>
      </c>
      <c r="J25" s="33"/>
      <c r="K25" s="127">
        <f>I25/درآمد!$K$15</f>
        <v>9.9066850231179261E-3</v>
      </c>
      <c r="L25" s="33"/>
      <c r="M25" s="33">
        <v>341191631084</v>
      </c>
      <c r="N25" s="33"/>
      <c r="O25" s="33">
        <v>35260816500</v>
      </c>
      <c r="P25" s="33"/>
      <c r="Q25" s="33">
        <v>0</v>
      </c>
      <c r="R25" s="33"/>
      <c r="S25" s="33">
        <v>376452447584</v>
      </c>
      <c r="U25" s="133">
        <f>S25/درآمد!$E$15</f>
        <v>1.3153044255576618E-2</v>
      </c>
    </row>
    <row r="26" spans="1:21" ht="21" customHeight="1" x14ac:dyDescent="0.45">
      <c r="A26" s="60" t="s">
        <v>26</v>
      </c>
      <c r="C26" s="33">
        <v>7960795751</v>
      </c>
      <c r="D26" s="33"/>
      <c r="E26" s="33">
        <v>-33128107672</v>
      </c>
      <c r="F26" s="33"/>
      <c r="G26" s="33">
        <v>33414590516</v>
      </c>
      <c r="H26" s="33"/>
      <c r="I26" s="33">
        <f t="shared" si="0"/>
        <v>8247278595</v>
      </c>
      <c r="J26" s="33"/>
      <c r="K26" s="127">
        <f>I26/درآمد!$K$15</f>
        <v>1.0541476478790372E-3</v>
      </c>
      <c r="L26" s="33"/>
      <c r="M26" s="33">
        <v>48031023503</v>
      </c>
      <c r="N26" s="33"/>
      <c r="O26" s="33">
        <v>0</v>
      </c>
      <c r="P26" s="33"/>
      <c r="Q26" s="33">
        <v>33414590516</v>
      </c>
      <c r="R26" s="33"/>
      <c r="S26" s="33">
        <v>81445614019</v>
      </c>
      <c r="U26" s="133">
        <f>S26/درآمد!$E$15</f>
        <v>2.8456655614531039E-3</v>
      </c>
    </row>
    <row r="27" spans="1:21" ht="21" customHeight="1" x14ac:dyDescent="0.45">
      <c r="A27" s="60" t="s">
        <v>247</v>
      </c>
      <c r="C27" s="33">
        <v>148399999973</v>
      </c>
      <c r="D27" s="33"/>
      <c r="E27" s="33"/>
      <c r="F27" s="33"/>
      <c r="G27" s="33">
        <v>0</v>
      </c>
      <c r="H27" s="33"/>
      <c r="I27" s="33">
        <f t="shared" si="0"/>
        <v>148399999973</v>
      </c>
      <c r="J27" s="33"/>
      <c r="K27" s="127">
        <f>I27/درآمد!$K$15</f>
        <v>1.8968137078772603E-2</v>
      </c>
      <c r="L27" s="33"/>
      <c r="M27" s="33">
        <v>685775342340</v>
      </c>
      <c r="N27" s="33"/>
      <c r="O27" s="33">
        <v>0</v>
      </c>
      <c r="P27" s="33"/>
      <c r="Q27" s="33">
        <v>0</v>
      </c>
      <c r="R27" s="33"/>
      <c r="S27" s="33">
        <v>685775342340</v>
      </c>
      <c r="U27" s="133">
        <f>S27/درآمد!$E$15</f>
        <v>2.3960618359822283E-2</v>
      </c>
    </row>
    <row r="28" spans="1:21" ht="21" customHeight="1" x14ac:dyDescent="0.45">
      <c r="A28" s="37" t="s">
        <v>248</v>
      </c>
      <c r="C28" s="33">
        <v>148399999973</v>
      </c>
      <c r="D28" s="33"/>
      <c r="E28" s="33"/>
      <c r="F28" s="33"/>
      <c r="G28" s="33">
        <v>0</v>
      </c>
      <c r="H28" s="33"/>
      <c r="I28" s="33">
        <f t="shared" si="0"/>
        <v>148399999973</v>
      </c>
      <c r="J28" s="33"/>
      <c r="K28" s="127">
        <f>I28/درآمد!$K$15</f>
        <v>1.8968137078772603E-2</v>
      </c>
      <c r="L28" s="33"/>
      <c r="M28" s="33">
        <v>685775342340</v>
      </c>
      <c r="N28" s="33"/>
      <c r="O28" s="33">
        <v>0</v>
      </c>
      <c r="P28" s="33"/>
      <c r="Q28" s="33">
        <v>0</v>
      </c>
      <c r="R28" s="33"/>
      <c r="S28" s="33">
        <v>685775342340</v>
      </c>
      <c r="U28" s="133">
        <f>S28/درآمد!$E$15</f>
        <v>2.3960618359822283E-2</v>
      </c>
    </row>
    <row r="29" spans="1:21" ht="21" customHeight="1" x14ac:dyDescent="0.45">
      <c r="A29" s="37" t="s">
        <v>257</v>
      </c>
      <c r="C29" s="33">
        <v>75267659672</v>
      </c>
      <c r="D29" s="33"/>
      <c r="E29" s="33"/>
      <c r="F29" s="33"/>
      <c r="G29" s="33">
        <v>0</v>
      </c>
      <c r="H29" s="33"/>
      <c r="I29" s="33">
        <f t="shared" si="0"/>
        <v>75267659672</v>
      </c>
      <c r="J29" s="33"/>
      <c r="K29" s="127">
        <f>I29/درآمد!$K$15</f>
        <v>9.6205342757186996E-3</v>
      </c>
      <c r="L29" s="33"/>
      <c r="M29" s="33">
        <v>75267659672</v>
      </c>
      <c r="N29" s="33"/>
      <c r="O29" s="33">
        <v>0</v>
      </c>
      <c r="P29" s="33"/>
      <c r="Q29" s="33">
        <v>0</v>
      </c>
      <c r="R29" s="33"/>
      <c r="S29" s="33">
        <v>75267659672</v>
      </c>
      <c r="U29" s="133">
        <f>S29/درآمد!$E$15</f>
        <v>2.6298111887254802E-3</v>
      </c>
    </row>
    <row r="30" spans="1:21" ht="21" customHeight="1" x14ac:dyDescent="0.45">
      <c r="A30" s="37" t="s">
        <v>246</v>
      </c>
      <c r="C30" s="33">
        <v>808892191375</v>
      </c>
      <c r="D30" s="33"/>
      <c r="E30" s="33"/>
      <c r="F30" s="33"/>
      <c r="G30" s="33">
        <v>0</v>
      </c>
      <c r="H30" s="33"/>
      <c r="I30" s="33">
        <f t="shared" si="0"/>
        <v>808892191375</v>
      </c>
      <c r="J30" s="33"/>
      <c r="K30" s="127">
        <f>I30/درآمد!$K$15</f>
        <v>0.10339068713437541</v>
      </c>
      <c r="L30" s="33"/>
      <c r="M30" s="33">
        <v>808892191375</v>
      </c>
      <c r="N30" s="33"/>
      <c r="O30" s="33">
        <v>0</v>
      </c>
      <c r="P30" s="33"/>
      <c r="Q30" s="33">
        <v>0</v>
      </c>
      <c r="R30" s="33"/>
      <c r="S30" s="33">
        <v>808892191375</v>
      </c>
      <c r="U30" s="133">
        <f>S30/درآمد!$E$15</f>
        <v>2.8262254261932237E-2</v>
      </c>
    </row>
    <row r="31" spans="1:21" ht="21" customHeight="1" x14ac:dyDescent="0.45">
      <c r="A31" s="37" t="s">
        <v>171</v>
      </c>
      <c r="C31" s="33">
        <v>156757280663</v>
      </c>
      <c r="D31" s="33"/>
      <c r="E31" s="33"/>
      <c r="F31" s="33"/>
      <c r="G31" s="33">
        <v>0</v>
      </c>
      <c r="H31" s="33"/>
      <c r="I31" s="33">
        <f t="shared" si="0"/>
        <v>156757280663</v>
      </c>
      <c r="J31" s="33"/>
      <c r="K31" s="127">
        <f>I31/درآمد!$K$15</f>
        <v>2.0036344934315331E-2</v>
      </c>
      <c r="L31" s="33"/>
      <c r="M31" s="33">
        <v>718136871869</v>
      </c>
      <c r="N31" s="33"/>
      <c r="O31" s="33">
        <v>0</v>
      </c>
      <c r="P31" s="33"/>
      <c r="Q31" s="33">
        <v>0</v>
      </c>
      <c r="R31" s="33"/>
      <c r="S31" s="33">
        <v>718136871869</v>
      </c>
      <c r="U31" s="133">
        <f>S31/درآمد!$E$15</f>
        <v>2.5091312642207333E-2</v>
      </c>
    </row>
    <row r="32" spans="1:21" ht="21" customHeight="1" x14ac:dyDescent="0.45">
      <c r="A32" s="60" t="s">
        <v>258</v>
      </c>
      <c r="C32" s="33">
        <v>376338298501</v>
      </c>
      <c r="D32" s="33"/>
      <c r="E32" s="33"/>
      <c r="F32" s="33"/>
      <c r="G32" s="33">
        <v>0</v>
      </c>
      <c r="H32" s="33"/>
      <c r="I32" s="33">
        <f t="shared" si="0"/>
        <v>376338298501</v>
      </c>
      <c r="J32" s="33"/>
      <c r="K32" s="127">
        <f>I32/درآمد!$K$15</f>
        <v>4.8102671396615782E-2</v>
      </c>
      <c r="L32" s="33"/>
      <c r="M32" s="33">
        <v>376338298501</v>
      </c>
      <c r="N32" s="33"/>
      <c r="O32" s="33">
        <v>0</v>
      </c>
      <c r="P32" s="33"/>
      <c r="Q32" s="33">
        <v>0</v>
      </c>
      <c r="R32" s="33"/>
      <c r="S32" s="33">
        <v>376338298501</v>
      </c>
      <c r="U32" s="133">
        <f>S32/درآمد!$E$15</f>
        <v>1.3149055948553864E-2</v>
      </c>
    </row>
    <row r="33" spans="1:21" ht="21" customHeight="1" x14ac:dyDescent="0.45">
      <c r="A33" s="60" t="s">
        <v>245</v>
      </c>
      <c r="C33" s="33">
        <v>1290580000000</v>
      </c>
      <c r="D33" s="33"/>
      <c r="E33" s="33"/>
      <c r="F33" s="33"/>
      <c r="G33" s="33">
        <v>0</v>
      </c>
      <c r="H33" s="33"/>
      <c r="I33" s="33">
        <f t="shared" si="0"/>
        <v>1290580000000</v>
      </c>
      <c r="J33" s="33"/>
      <c r="K33" s="127">
        <f>I33/درآمد!$K$15</f>
        <v>0.16495888379768353</v>
      </c>
      <c r="L33" s="33"/>
      <c r="M33" s="33">
        <v>1290580000000</v>
      </c>
      <c r="N33" s="33"/>
      <c r="O33" s="33"/>
      <c r="P33" s="33"/>
      <c r="Q33" s="33">
        <v>0</v>
      </c>
      <c r="R33" s="33"/>
      <c r="S33" s="33">
        <v>1290580000000</v>
      </c>
      <c r="U33" s="133">
        <f>S33/درآمد!$E$15</f>
        <v>4.5092164931599579E-2</v>
      </c>
    </row>
    <row r="34" spans="1:21" ht="21" customHeight="1" x14ac:dyDescent="0.45">
      <c r="A34" s="60" t="s">
        <v>29</v>
      </c>
      <c r="C34" s="33">
        <v>13604026519</v>
      </c>
      <c r="D34" s="33"/>
      <c r="E34" s="33">
        <v>-49972812500</v>
      </c>
      <c r="F34" s="33"/>
      <c r="G34" s="33">
        <v>0</v>
      </c>
      <c r="H34" s="33"/>
      <c r="I34" s="33">
        <f t="shared" si="0"/>
        <v>-36368785981</v>
      </c>
      <c r="J34" s="33"/>
      <c r="K34" s="127">
        <f>I34/درآمد!$K$15</f>
        <v>-4.6485722237308812E-3</v>
      </c>
      <c r="L34" s="33"/>
      <c r="M34" s="33">
        <v>61797575323</v>
      </c>
      <c r="N34" s="33"/>
      <c r="O34" s="33">
        <v>0</v>
      </c>
      <c r="P34" s="33"/>
      <c r="Q34" s="33">
        <v>0</v>
      </c>
      <c r="R34" s="33"/>
      <c r="S34" s="33">
        <v>61797575323</v>
      </c>
      <c r="U34" s="133">
        <f>S34/درآمد!$E$15</f>
        <v>2.1591737504359776E-3</v>
      </c>
    </row>
    <row r="35" spans="1:21" ht="21" customHeight="1" x14ac:dyDescent="0.45">
      <c r="A35" s="60" t="s">
        <v>109</v>
      </c>
      <c r="C35" s="33">
        <v>14356486295</v>
      </c>
      <c r="D35" s="33"/>
      <c r="E35" s="33">
        <v>-49972812500</v>
      </c>
      <c r="F35" s="33"/>
      <c r="G35" s="33">
        <v>0</v>
      </c>
      <c r="H35" s="33"/>
      <c r="I35" s="33">
        <f t="shared" si="0"/>
        <v>-35616326205</v>
      </c>
      <c r="J35" s="33"/>
      <c r="K35" s="127">
        <f>I35/درآمد!$K$15</f>
        <v>-4.5523945944854144E-3</v>
      </c>
      <c r="L35" s="33"/>
      <c r="M35" s="33">
        <v>67783335585</v>
      </c>
      <c r="N35" s="33"/>
      <c r="O35" s="33">
        <v>0</v>
      </c>
      <c r="P35" s="33"/>
      <c r="Q35" s="33">
        <v>0</v>
      </c>
      <c r="R35" s="33"/>
      <c r="S35" s="33">
        <v>67783335585</v>
      </c>
      <c r="U35" s="133">
        <f>S35/درآمد!$E$15</f>
        <v>2.368312966118166E-3</v>
      </c>
    </row>
    <row r="36" spans="1:21" ht="21" customHeight="1" x14ac:dyDescent="0.45">
      <c r="A36" s="60" t="s">
        <v>153</v>
      </c>
      <c r="C36" s="33">
        <v>69292346094</v>
      </c>
      <c r="D36" s="33"/>
      <c r="E36" s="33">
        <v>-55206591213</v>
      </c>
      <c r="F36" s="33"/>
      <c r="G36" s="33">
        <v>0</v>
      </c>
      <c r="H36" s="33"/>
      <c r="I36" s="33">
        <f t="shared" si="0"/>
        <v>14085754881</v>
      </c>
      <c r="J36" s="33"/>
      <c r="K36" s="127">
        <f>I36/درآمد!$K$15</f>
        <v>1.8004078806563969E-3</v>
      </c>
      <c r="L36" s="33"/>
      <c r="M36" s="33">
        <v>312389155065</v>
      </c>
      <c r="N36" s="33"/>
      <c r="O36" s="33">
        <v>250242351109</v>
      </c>
      <c r="P36" s="33"/>
      <c r="Q36" s="33">
        <v>0</v>
      </c>
      <c r="R36" s="33"/>
      <c r="S36" s="33">
        <v>562631506174</v>
      </c>
      <c r="U36" s="133">
        <f>S36/درآمد!$E$15</f>
        <v>1.96580395419984E-2</v>
      </c>
    </row>
    <row r="37" spans="1:21" ht="21" customHeight="1" x14ac:dyDescent="0.45">
      <c r="A37" s="60" t="s">
        <v>154</v>
      </c>
      <c r="C37" s="33">
        <v>101642507136</v>
      </c>
      <c r="D37" s="33"/>
      <c r="E37" s="33">
        <v>-109633166310</v>
      </c>
      <c r="F37" s="33"/>
      <c r="G37" s="33">
        <v>0</v>
      </c>
      <c r="H37" s="33"/>
      <c r="I37" s="33">
        <f t="shared" si="0"/>
        <v>-7990659174</v>
      </c>
      <c r="J37" s="33"/>
      <c r="K37" s="127">
        <f>I37/درآمد!$K$15</f>
        <v>-1.0213471603083574E-3</v>
      </c>
      <c r="L37" s="33"/>
      <c r="M37" s="33">
        <v>452484045190</v>
      </c>
      <c r="N37" s="33"/>
      <c r="O37" s="33">
        <v>-117433960400</v>
      </c>
      <c r="P37" s="33"/>
      <c r="Q37" s="33">
        <v>0</v>
      </c>
      <c r="R37" s="33"/>
      <c r="S37" s="33">
        <v>335050084790</v>
      </c>
      <c r="U37" s="133">
        <f>S37/درآمد!$E$15</f>
        <v>1.1706468164466443E-2</v>
      </c>
    </row>
    <row r="38" spans="1:21" ht="21" customHeight="1" x14ac:dyDescent="0.45">
      <c r="A38" s="37" t="s">
        <v>88</v>
      </c>
      <c r="C38" s="33">
        <v>44889160995</v>
      </c>
      <c r="D38" s="33"/>
      <c r="E38" s="33">
        <v>-149915539077</v>
      </c>
      <c r="F38" s="33"/>
      <c r="G38" s="33">
        <v>0</v>
      </c>
      <c r="H38" s="33"/>
      <c r="I38" s="33">
        <f t="shared" si="0"/>
        <v>-105026378082</v>
      </c>
      <c r="J38" s="33"/>
      <c r="K38" s="127">
        <f>I38/درآمد!$K$15</f>
        <v>-1.3424223293186176E-2</v>
      </c>
      <c r="L38" s="33"/>
      <c r="M38" s="33">
        <v>205138715114</v>
      </c>
      <c r="N38" s="33"/>
      <c r="O38" s="33">
        <v>0</v>
      </c>
      <c r="P38" s="33"/>
      <c r="Q38" s="33">
        <v>0</v>
      </c>
      <c r="R38" s="33"/>
      <c r="S38" s="33">
        <v>205138715114</v>
      </c>
      <c r="U38" s="133">
        <f>S38/درآمد!$E$15</f>
        <v>7.1674353978652284E-3</v>
      </c>
    </row>
    <row r="39" spans="1:21" ht="21" customHeight="1" x14ac:dyDescent="0.45">
      <c r="A39" s="37" t="s">
        <v>85</v>
      </c>
      <c r="C39" s="33">
        <v>43908448590</v>
      </c>
      <c r="D39" s="33"/>
      <c r="E39" s="33">
        <v>-149918437500</v>
      </c>
      <c r="F39" s="33"/>
      <c r="G39" s="33">
        <v>0</v>
      </c>
      <c r="H39" s="33"/>
      <c r="I39" s="33">
        <f t="shared" si="0"/>
        <v>-106009988910</v>
      </c>
      <c r="J39" s="33"/>
      <c r="K39" s="127">
        <f>I39/درآمد!$K$15</f>
        <v>-1.354994610330116E-2</v>
      </c>
      <c r="L39" s="33"/>
      <c r="M39" s="33">
        <v>205461088170</v>
      </c>
      <c r="N39" s="33"/>
      <c r="O39" s="33">
        <v>0</v>
      </c>
      <c r="P39" s="33"/>
      <c r="Q39" s="33">
        <v>0</v>
      </c>
      <c r="R39" s="33"/>
      <c r="S39" s="33">
        <v>205461088170</v>
      </c>
      <c r="U39" s="133">
        <f>S39/درآمد!$E$15</f>
        <v>7.1786989375223252E-3</v>
      </c>
    </row>
    <row r="40" spans="1:21" ht="21" customHeight="1" x14ac:dyDescent="0.45">
      <c r="A40" s="37" t="s">
        <v>170</v>
      </c>
      <c r="C40" s="33">
        <v>156735706554</v>
      </c>
      <c r="D40" s="33"/>
      <c r="E40" s="33">
        <v>-151717458750</v>
      </c>
      <c r="F40" s="33"/>
      <c r="G40" s="33">
        <v>0</v>
      </c>
      <c r="H40" s="33"/>
      <c r="I40" s="33">
        <f t="shared" si="0"/>
        <v>5018247804</v>
      </c>
      <c r="J40" s="33"/>
      <c r="K40" s="127">
        <f>I40/درآمد!$K$15</f>
        <v>6.4142056778194035E-4</v>
      </c>
      <c r="L40" s="33"/>
      <c r="M40" s="33">
        <v>704075190896</v>
      </c>
      <c r="N40" s="33"/>
      <c r="O40" s="33">
        <f>-499728124999-1</f>
        <v>-499728125000</v>
      </c>
      <c r="P40" s="33"/>
      <c r="Q40" s="33">
        <v>0</v>
      </c>
      <c r="R40" s="33"/>
      <c r="S40" s="33">
        <v>204347065896</v>
      </c>
      <c r="U40" s="133">
        <f>S40/درآمد!$E$15</f>
        <v>7.1397756037369859E-3</v>
      </c>
    </row>
    <row r="41" spans="1:21" ht="21" customHeight="1" x14ac:dyDescent="0.45">
      <c r="A41" s="60" t="s">
        <v>115</v>
      </c>
      <c r="C41" s="33">
        <v>62275896236</v>
      </c>
      <c r="D41" s="33"/>
      <c r="E41" s="33">
        <v>-199891250000</v>
      </c>
      <c r="F41" s="33"/>
      <c r="G41" s="33">
        <v>0</v>
      </c>
      <c r="H41" s="33"/>
      <c r="I41" s="33">
        <f t="shared" si="0"/>
        <v>-137615353764</v>
      </c>
      <c r="J41" s="33"/>
      <c r="K41" s="127">
        <f>I41/درآمد!$K$15</f>
        <v>-1.7589669102521958E-2</v>
      </c>
      <c r="L41" s="33"/>
      <c r="M41" s="33">
        <v>271849872990</v>
      </c>
      <c r="N41" s="33"/>
      <c r="O41" s="33">
        <v>0</v>
      </c>
      <c r="P41" s="33"/>
      <c r="Q41" s="33">
        <v>0</v>
      </c>
      <c r="R41" s="33"/>
      <c r="S41" s="33">
        <v>271849872990</v>
      </c>
      <c r="U41" s="133">
        <f>S41/درآمد!$E$15</f>
        <v>9.4982870565943033E-3</v>
      </c>
    </row>
    <row r="42" spans="1:21" ht="21" customHeight="1" x14ac:dyDescent="0.45">
      <c r="A42" s="60" t="s">
        <v>204</v>
      </c>
      <c r="C42" s="33">
        <v>59849109588</v>
      </c>
      <c r="D42" s="33"/>
      <c r="E42" s="33">
        <v>-199891250000</v>
      </c>
      <c r="F42" s="33"/>
      <c r="G42" s="33">
        <v>0</v>
      </c>
      <c r="H42" s="33"/>
      <c r="I42" s="33">
        <f t="shared" si="0"/>
        <v>-140042140412</v>
      </c>
      <c r="J42" s="33"/>
      <c r="K42" s="127">
        <f>I42/درآمد!$K$15</f>
        <v>-1.7899855233307498E-2</v>
      </c>
      <c r="L42" s="33"/>
      <c r="M42" s="33">
        <v>101404246644</v>
      </c>
      <c r="N42" s="33"/>
      <c r="O42" s="33">
        <f>-1-200978749999</f>
        <v>-200978750000</v>
      </c>
      <c r="P42" s="33"/>
      <c r="Q42" s="33">
        <v>0</v>
      </c>
      <c r="R42" s="33"/>
      <c r="S42" s="33">
        <v>-99574503356</v>
      </c>
      <c r="U42" s="133">
        <f>S42/درآمد!$E$15</f>
        <v>-3.4790791181568501E-3</v>
      </c>
    </row>
    <row r="43" spans="1:21" ht="21" customHeight="1" x14ac:dyDescent="0.45">
      <c r="A43" s="37" t="s">
        <v>182</v>
      </c>
      <c r="C43" s="33">
        <v>121654572590</v>
      </c>
      <c r="D43" s="33"/>
      <c r="E43" s="33">
        <v>-309919389650</v>
      </c>
      <c r="F43" s="33"/>
      <c r="G43" s="33">
        <v>0</v>
      </c>
      <c r="H43" s="33"/>
      <c r="I43" s="33">
        <f t="shared" si="0"/>
        <v>-188264817060</v>
      </c>
      <c r="J43" s="33"/>
      <c r="K43" s="127">
        <f>I43/درآمد!$K$15</f>
        <v>-2.4063563731494899E-2</v>
      </c>
      <c r="L43" s="33"/>
      <c r="M43" s="33">
        <v>481946705021</v>
      </c>
      <c r="N43" s="33"/>
      <c r="O43" s="33">
        <f>-1-401957499999</f>
        <v>-401957500000</v>
      </c>
      <c r="P43" s="33"/>
      <c r="Q43" s="33">
        <v>0</v>
      </c>
      <c r="R43" s="33"/>
      <c r="S43" s="33">
        <v>79989205021</v>
      </c>
      <c r="U43" s="133">
        <f>S43/درآمد!$E$15</f>
        <v>2.7947794213101589E-3</v>
      </c>
    </row>
    <row r="44" spans="1:21" ht="21" customHeight="1" x14ac:dyDescent="0.45">
      <c r="A44" s="60" t="s">
        <v>104</v>
      </c>
      <c r="C44" s="33">
        <v>43236939165</v>
      </c>
      <c r="D44" s="33"/>
      <c r="E44" s="33">
        <v>-333718441875</v>
      </c>
      <c r="F44" s="33"/>
      <c r="G44" s="33">
        <v>0</v>
      </c>
      <c r="H44" s="33"/>
      <c r="I44" s="33">
        <f t="shared" si="0"/>
        <v>-290481502710</v>
      </c>
      <c r="J44" s="33"/>
      <c r="K44" s="127">
        <f>I44/درآمد!$K$15</f>
        <v>-3.7128658782032406E-2</v>
      </c>
      <c r="L44" s="33"/>
      <c r="M44" s="33">
        <v>199704421880</v>
      </c>
      <c r="N44" s="33"/>
      <c r="O44" s="33">
        <v>47364181715</v>
      </c>
      <c r="P44" s="33"/>
      <c r="Q44" s="33">
        <v>0</v>
      </c>
      <c r="R44" s="33"/>
      <c r="S44" s="33">
        <v>247068603595</v>
      </c>
      <c r="U44" s="133">
        <f>S44/درآمد!$E$15</f>
        <v>8.632442950243872E-3</v>
      </c>
    </row>
    <row r="45" spans="1:21" ht="21" customHeight="1" x14ac:dyDescent="0.45">
      <c r="A45" s="37" t="s">
        <v>205</v>
      </c>
      <c r="C45" s="33">
        <v>119095286173</v>
      </c>
      <c r="D45" s="33"/>
      <c r="E45" s="33">
        <v>-399782200163</v>
      </c>
      <c r="F45" s="33"/>
      <c r="G45" s="33">
        <v>0</v>
      </c>
      <c r="H45" s="33"/>
      <c r="I45" s="33">
        <f t="shared" si="0"/>
        <v>-280686913990</v>
      </c>
      <c r="J45" s="33"/>
      <c r="K45" s="127">
        <f>I45/درآمد!$K$15</f>
        <v>-3.5876737612861503E-2</v>
      </c>
      <c r="L45" s="33"/>
      <c r="M45" s="33">
        <v>227765911516</v>
      </c>
      <c r="N45" s="33"/>
      <c r="O45" s="33">
        <v>-401957198531</v>
      </c>
      <c r="P45" s="33"/>
      <c r="Q45" s="33">
        <v>0</v>
      </c>
      <c r="R45" s="33"/>
      <c r="S45" s="33">
        <v>-174191287015</v>
      </c>
      <c r="U45" s="133">
        <f>S45/درآمد!$E$15</f>
        <v>-6.0861490521532799E-3</v>
      </c>
    </row>
    <row r="46" spans="1:21" ht="21" customHeight="1" x14ac:dyDescent="0.45">
      <c r="A46" s="60" t="s">
        <v>183</v>
      </c>
      <c r="C46" s="33">
        <v>142468231642</v>
      </c>
      <c r="D46" s="33"/>
      <c r="E46" s="33">
        <v>-697310740703</v>
      </c>
      <c r="F46" s="33"/>
      <c r="G46" s="33">
        <v>0</v>
      </c>
      <c r="H46" s="33"/>
      <c r="I46" s="33">
        <f t="shared" si="0"/>
        <v>-554842509061</v>
      </c>
      <c r="J46" s="33"/>
      <c r="K46" s="127">
        <f>I46/درآمد!$K$15</f>
        <v>-7.0918657485943282E-2</v>
      </c>
      <c r="L46" s="33"/>
      <c r="M46" s="33">
        <v>1471231835938</v>
      </c>
      <c r="N46" s="33"/>
      <c r="O46" s="33">
        <v>-274700772673</v>
      </c>
      <c r="P46" s="33"/>
      <c r="Q46" s="33">
        <v>0</v>
      </c>
      <c r="R46" s="33"/>
      <c r="S46" s="33">
        <v>1196531063265</v>
      </c>
      <c r="U46" s="133">
        <f>S46/درآمد!$E$15</f>
        <v>4.1806146113009333E-2</v>
      </c>
    </row>
    <row r="47" spans="1:21" ht="21" customHeight="1" x14ac:dyDescent="0.45">
      <c r="A47" s="60" t="s">
        <v>181</v>
      </c>
      <c r="C47" s="33">
        <v>0</v>
      </c>
      <c r="D47" s="33"/>
      <c r="E47" s="33">
        <v>569174818640</v>
      </c>
      <c r="F47" s="33"/>
      <c r="G47" s="33">
        <v>0</v>
      </c>
      <c r="H47" s="33"/>
      <c r="I47" s="33">
        <f t="shared" si="0"/>
        <v>569174818640</v>
      </c>
      <c r="J47" s="33"/>
      <c r="K47" s="127">
        <f>I47/درآمد!$K$15</f>
        <v>7.2750579405076288E-2</v>
      </c>
      <c r="L47" s="33"/>
      <c r="M47" s="33">
        <v>328872470160</v>
      </c>
      <c r="N47" s="33"/>
      <c r="O47" s="33">
        <v>565549826730</v>
      </c>
      <c r="P47" s="33"/>
      <c r="Q47" s="33">
        <v>0</v>
      </c>
      <c r="R47" s="33"/>
      <c r="S47" s="33">
        <v>894422296890</v>
      </c>
      <c r="U47" s="133">
        <f>S47/درآمد!$E$15</f>
        <v>3.1250629740011471E-2</v>
      </c>
    </row>
    <row r="48" spans="1:21" ht="21" customHeight="1" x14ac:dyDescent="0.45">
      <c r="A48" s="116" t="s">
        <v>144</v>
      </c>
      <c r="C48" s="79">
        <f>SUM(C10:C47)</f>
        <v>4280058166097</v>
      </c>
      <c r="D48" s="33"/>
      <c r="E48" s="79">
        <f>SUM(E10:E47)</f>
        <v>-1310440037424</v>
      </c>
      <c r="F48" s="33"/>
      <c r="G48" s="79">
        <f>SUM(G10:G47)</f>
        <v>33414590516</v>
      </c>
      <c r="H48" s="33"/>
      <c r="I48" s="79">
        <f>SUM(I10:I47)</f>
        <v>3003032719189</v>
      </c>
      <c r="J48" s="33"/>
      <c r="K48" s="103">
        <f>SUM(K10:K47)</f>
        <v>0.38384054097021486</v>
      </c>
      <c r="L48" s="33"/>
      <c r="M48" s="79">
        <f>SUM(M10:M47)</f>
        <v>11033534759739</v>
      </c>
      <c r="N48" s="33"/>
      <c r="O48" s="79">
        <f>SUM(O10:O47)</f>
        <v>2064908957926</v>
      </c>
      <c r="P48" s="33"/>
      <c r="Q48" s="79">
        <f>SUM(Q10:Q47)</f>
        <v>42215794266</v>
      </c>
      <c r="R48" s="33"/>
      <c r="S48" s="79">
        <f>SUM(S10:S47)</f>
        <v>13140659511931</v>
      </c>
      <c r="U48" s="103">
        <f>SUM(U10:U47)</f>
        <v>0.45912751322814965</v>
      </c>
    </row>
    <row r="53" spans="5:17" ht="21" customHeight="1" x14ac:dyDescent="0.45">
      <c r="Q53" s="144"/>
    </row>
    <row r="54" spans="5:17" ht="21" customHeight="1" x14ac:dyDescent="0.45">
      <c r="E54" s="134"/>
      <c r="Q54" s="134"/>
    </row>
  </sheetData>
  <sortState xmlns:xlrd2="http://schemas.microsoft.com/office/spreadsheetml/2017/richdata2" ref="A9:U47">
    <sortCondition descending="1" ref="E9:E47"/>
  </sortState>
  <mergeCells count="15">
    <mergeCell ref="A2:U2"/>
    <mergeCell ref="A1:U1"/>
    <mergeCell ref="I7:K7"/>
    <mergeCell ref="S7:U7"/>
    <mergeCell ref="C6:K6"/>
    <mergeCell ref="M6:U6"/>
    <mergeCell ref="A7:A8"/>
    <mergeCell ref="A5:S5"/>
    <mergeCell ref="G7:G8"/>
    <mergeCell ref="E7:E8"/>
    <mergeCell ref="C7:C8"/>
    <mergeCell ref="Q7:Q8"/>
    <mergeCell ref="O7:O8"/>
    <mergeCell ref="M7:M8"/>
    <mergeCell ref="A3:U3"/>
  </mergeCells>
  <phoneticPr fontId="11" type="noConversion"/>
  <pageMargins left="0.39" right="0.39" top="0.39" bottom="0.39" header="0" footer="0"/>
  <pageSetup paperSize="9" scale="63" fitToHeight="0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theme="6" tint="0.59999389629810485"/>
    <pageSetUpPr fitToPage="1"/>
  </sheetPr>
  <dimension ref="A1:M17"/>
  <sheetViews>
    <sheetView rightToLeft="1" view="pageBreakPreview" zoomScale="115" zoomScaleNormal="85" zoomScaleSheetLayoutView="115" workbookViewId="0">
      <selection activeCell="K17" sqref="K17"/>
    </sheetView>
  </sheetViews>
  <sheetFormatPr defaultRowHeight="18.75" x14ac:dyDescent="0.45"/>
  <cols>
    <col min="1" max="1" width="20.140625" style="5" customWidth="1"/>
    <col min="2" max="2" width="0.85546875" style="5" customWidth="1"/>
    <col min="3" max="3" width="20.28515625" style="5" customWidth="1"/>
    <col min="4" max="4" width="0.85546875" style="5" customWidth="1"/>
    <col min="5" max="5" width="21.85546875" style="5" bestFit="1" customWidth="1"/>
    <col min="6" max="6" width="0.85546875" style="5" customWidth="1"/>
    <col min="7" max="7" width="20.28515625" style="5" customWidth="1"/>
    <col min="8" max="8" width="0.85546875" style="5" customWidth="1"/>
    <col min="9" max="9" width="14.7109375" style="5" customWidth="1"/>
    <col min="10" max="10" width="1.140625" style="5" customWidth="1"/>
    <col min="11" max="11" width="21.7109375" style="5" bestFit="1" customWidth="1"/>
    <col min="12" max="12" width="23.28515625" style="5" bestFit="1" customWidth="1"/>
    <col min="13" max="13" width="15" style="5" bestFit="1" customWidth="1"/>
    <col min="14" max="16384" width="9.140625" style="5"/>
  </cols>
  <sheetData>
    <row r="1" spans="1:13" ht="21" x14ac:dyDescent="0.45">
      <c r="A1" s="206" t="s">
        <v>0</v>
      </c>
      <c r="B1" s="206"/>
      <c r="C1" s="206"/>
      <c r="D1" s="206"/>
      <c r="E1" s="206"/>
      <c r="F1" s="206"/>
      <c r="G1" s="206"/>
      <c r="H1" s="206"/>
      <c r="I1" s="206"/>
    </row>
    <row r="2" spans="1:13" ht="21" x14ac:dyDescent="0.45">
      <c r="A2" s="206" t="s">
        <v>43</v>
      </c>
      <c r="B2" s="206"/>
      <c r="C2" s="206"/>
      <c r="D2" s="206"/>
      <c r="E2" s="206"/>
      <c r="F2" s="206"/>
      <c r="G2" s="206"/>
      <c r="H2" s="206"/>
      <c r="I2" s="206"/>
    </row>
    <row r="3" spans="1:13" ht="21" x14ac:dyDescent="0.45">
      <c r="A3" s="206" t="str">
        <f>سهام!A3</f>
        <v>برای ماه منتهی به 1405/04/31</v>
      </c>
      <c r="B3" s="206"/>
      <c r="C3" s="206"/>
      <c r="D3" s="206"/>
      <c r="E3" s="206"/>
      <c r="F3" s="206"/>
      <c r="G3" s="206"/>
      <c r="H3" s="206"/>
      <c r="I3" s="206"/>
    </row>
    <row r="5" spans="1:13" ht="21" x14ac:dyDescent="0.45">
      <c r="A5" s="218" t="s">
        <v>143</v>
      </c>
      <c r="B5" s="218"/>
      <c r="C5" s="218"/>
      <c r="D5" s="218"/>
      <c r="E5" s="218"/>
      <c r="F5" s="218"/>
      <c r="G5" s="218"/>
      <c r="H5" s="218"/>
      <c r="I5" s="218"/>
    </row>
    <row r="6" spans="1:13" ht="21" x14ac:dyDescent="0.45">
      <c r="C6" s="207" t="s">
        <v>53</v>
      </c>
      <c r="D6" s="207"/>
      <c r="E6" s="207"/>
      <c r="G6" s="207" t="s">
        <v>225</v>
      </c>
      <c r="H6" s="207"/>
      <c r="I6" s="207"/>
    </row>
    <row r="7" spans="1:13" ht="42" x14ac:dyDescent="0.45">
      <c r="A7" s="29" t="s">
        <v>66</v>
      </c>
      <c r="C7" s="8" t="s">
        <v>67</v>
      </c>
      <c r="D7" s="12"/>
      <c r="E7" s="8" t="s">
        <v>46</v>
      </c>
      <c r="G7" s="8" t="s">
        <v>67</v>
      </c>
      <c r="H7" s="12"/>
      <c r="I7" s="31" t="s">
        <v>46</v>
      </c>
    </row>
    <row r="8" spans="1:13" ht="21" x14ac:dyDescent="0.45">
      <c r="A8" s="20"/>
      <c r="C8" s="14" t="s">
        <v>121</v>
      </c>
      <c r="D8" s="27"/>
      <c r="E8" s="48"/>
      <c r="G8" s="14" t="s">
        <v>121</v>
      </c>
      <c r="H8" s="27"/>
      <c r="I8" s="48"/>
    </row>
    <row r="9" spans="1:13" x14ac:dyDescent="0.45">
      <c r="A9" s="203" t="s">
        <v>122</v>
      </c>
      <c r="C9" s="32">
        <v>3228857104270</v>
      </c>
      <c r="D9" s="32"/>
      <c r="E9" s="86">
        <f>C9/درآمد!$K$15</f>
        <v>0.41270487986998083</v>
      </c>
      <c r="F9" s="32"/>
      <c r="G9" s="32">
        <v>14261867837966</v>
      </c>
      <c r="H9" s="32"/>
      <c r="I9" s="86">
        <f>G9/درآمد!$E$15</f>
        <v>0.49830192377244209</v>
      </c>
      <c r="K9" s="13"/>
      <c r="L9" s="13"/>
      <c r="M9" s="13"/>
    </row>
    <row r="10" spans="1:13" x14ac:dyDescent="0.45">
      <c r="A10" s="148" t="s">
        <v>250</v>
      </c>
      <c r="C10" s="32">
        <v>90255013695</v>
      </c>
      <c r="D10" s="32"/>
      <c r="E10" s="86">
        <f>C10/درآمد!$K$15</f>
        <v>1.1536182426716547E-2</v>
      </c>
      <c r="F10" s="32"/>
      <c r="G10" s="32">
        <v>90255013695</v>
      </c>
      <c r="H10" s="32"/>
      <c r="I10" s="86">
        <f>G10/درآمد!$E$15</f>
        <v>3.1534612061543789E-3</v>
      </c>
      <c r="K10" s="13"/>
      <c r="L10" s="13"/>
      <c r="M10" s="13"/>
    </row>
    <row r="11" spans="1:13" s="45" customFormat="1" ht="21" x14ac:dyDescent="0.55000000000000004">
      <c r="A11" s="35" t="s">
        <v>144</v>
      </c>
      <c r="C11" s="82">
        <f>SUM(C9:C10)</f>
        <v>3319112117965</v>
      </c>
      <c r="D11" s="58"/>
      <c r="E11" s="147">
        <f>SUM(E9:E10)</f>
        <v>0.42424106229669739</v>
      </c>
      <c r="F11" s="58"/>
      <c r="G11" s="82">
        <f>SUM(G9:G10)</f>
        <v>14352122851661</v>
      </c>
      <c r="H11" s="58"/>
      <c r="I11" s="147">
        <f>SUM(I9:I10)</f>
        <v>0.50145538497859643</v>
      </c>
      <c r="K11" s="59"/>
      <c r="L11" s="59"/>
      <c r="M11" s="59"/>
    </row>
    <row r="17" spans="6:6" x14ac:dyDescent="0.45">
      <c r="F17" s="5">
        <v>14352122851661</v>
      </c>
    </row>
  </sheetData>
  <sortState xmlns:xlrd2="http://schemas.microsoft.com/office/spreadsheetml/2017/richdata2" ref="A9:M9">
    <sortCondition descending="1" ref="G9"/>
  </sortState>
  <mergeCells count="6">
    <mergeCell ref="A1:I1"/>
    <mergeCell ref="A2:I2"/>
    <mergeCell ref="A3:I3"/>
    <mergeCell ref="A5:I5"/>
    <mergeCell ref="C6:E6"/>
    <mergeCell ref="G6:I6"/>
  </mergeCells>
  <pageMargins left="0.39" right="0.39" top="0.39" bottom="0.39" header="0" footer="0"/>
  <pageSetup paperSize="9" fitToHeight="0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8D3C00-0C20-4432-9067-4540C3DCA53B}">
  <sheetPr>
    <tabColor theme="6" tint="0.59999389629810485"/>
  </sheetPr>
  <dimension ref="A1:W18"/>
  <sheetViews>
    <sheetView rightToLeft="1" view="pageBreakPreview" topLeftCell="B1" zoomScaleNormal="100" zoomScaleSheetLayoutView="100" workbookViewId="0">
      <selection activeCell="Q11" sqref="Q11"/>
    </sheetView>
  </sheetViews>
  <sheetFormatPr defaultRowHeight="18.75" x14ac:dyDescent="0.45"/>
  <cols>
    <col min="1" max="1" width="26.28515625" style="5" bestFit="1" customWidth="1"/>
    <col min="2" max="2" width="0.85546875" style="5" customWidth="1"/>
    <col min="3" max="3" width="17.140625" style="52" customWidth="1"/>
    <col min="4" max="4" width="0.85546875" style="52" customWidth="1"/>
    <col min="5" max="5" width="22.140625" style="52" bestFit="1" customWidth="1"/>
    <col min="6" max="6" width="0.85546875" style="52" customWidth="1"/>
    <col min="7" max="7" width="21" style="52" bestFit="1" customWidth="1"/>
    <col min="8" max="8" width="0.85546875" style="52" customWidth="1"/>
    <col min="9" max="9" width="23.42578125" style="52" customWidth="1"/>
    <col min="10" max="10" width="0.85546875" style="52" customWidth="1"/>
    <col min="11" max="11" width="15.5703125" style="100" customWidth="1"/>
    <col min="12" max="12" width="0.85546875" style="52" customWidth="1"/>
    <col min="13" max="13" width="19.140625" style="52" bestFit="1" customWidth="1"/>
    <col min="14" max="14" width="1" style="52" customWidth="1"/>
    <col min="15" max="15" width="19.28515625" style="52" bestFit="1" customWidth="1"/>
    <col min="16" max="16" width="1.140625" style="52" customWidth="1"/>
    <col min="17" max="17" width="21.42578125" style="52" bestFit="1" customWidth="1"/>
    <col min="18" max="18" width="0.85546875" style="52" customWidth="1"/>
    <col min="19" max="19" width="22.7109375" style="52" customWidth="1"/>
    <col min="20" max="20" width="0.85546875" style="52" customWidth="1"/>
    <col min="21" max="21" width="11.5703125" style="124" customWidth="1"/>
    <col min="22" max="22" width="0.28515625" style="5" customWidth="1"/>
    <col min="23" max="23" width="21.7109375" style="5" bestFit="1" customWidth="1"/>
    <col min="24" max="24" width="9.140625" style="5"/>
    <col min="25" max="25" width="15.28515625" style="5" bestFit="1" customWidth="1"/>
    <col min="26" max="16384" width="9.140625" style="5"/>
  </cols>
  <sheetData>
    <row r="1" spans="1:23" ht="21" x14ac:dyDescent="0.45">
      <c r="A1" s="223" t="s">
        <v>0</v>
      </c>
      <c r="B1" s="223"/>
      <c r="C1" s="223"/>
      <c r="D1" s="223"/>
      <c r="E1" s="223"/>
      <c r="F1" s="223"/>
      <c r="G1" s="223"/>
      <c r="H1" s="223"/>
      <c r="I1" s="223"/>
      <c r="J1" s="223"/>
      <c r="K1" s="223"/>
      <c r="L1" s="223"/>
      <c r="M1" s="223"/>
      <c r="N1" s="223"/>
      <c r="O1" s="223"/>
      <c r="P1" s="223"/>
      <c r="Q1" s="223"/>
      <c r="R1" s="223"/>
      <c r="S1" s="223"/>
      <c r="T1" s="223"/>
      <c r="U1" s="223"/>
    </row>
    <row r="2" spans="1:23" ht="21" x14ac:dyDescent="0.45">
      <c r="A2" s="223" t="s">
        <v>43</v>
      </c>
      <c r="B2" s="223"/>
      <c r="C2" s="223"/>
      <c r="D2" s="223"/>
      <c r="E2" s="223"/>
      <c r="F2" s="223"/>
      <c r="G2" s="223"/>
      <c r="H2" s="223"/>
      <c r="I2" s="223"/>
      <c r="J2" s="223"/>
      <c r="K2" s="223"/>
      <c r="L2" s="223"/>
      <c r="M2" s="223"/>
      <c r="N2" s="223"/>
      <c r="O2" s="223"/>
      <c r="P2" s="223"/>
      <c r="Q2" s="223"/>
      <c r="R2" s="223"/>
      <c r="S2" s="223"/>
      <c r="T2" s="223"/>
      <c r="U2" s="223"/>
    </row>
    <row r="3" spans="1:23" ht="21" x14ac:dyDescent="0.45">
      <c r="A3" s="223" t="str">
        <f>[1]سهام!A3</f>
        <v>برای ماه منتهی به 1405/03/31</v>
      </c>
      <c r="B3" s="223"/>
      <c r="C3" s="223"/>
      <c r="D3" s="223"/>
      <c r="E3" s="223"/>
      <c r="F3" s="223"/>
      <c r="G3" s="223"/>
      <c r="H3" s="223"/>
      <c r="I3" s="223"/>
      <c r="J3" s="223"/>
      <c r="K3" s="223"/>
      <c r="L3" s="223"/>
      <c r="M3" s="223"/>
      <c r="N3" s="223"/>
      <c r="O3" s="223"/>
      <c r="P3" s="223"/>
      <c r="Q3" s="223"/>
      <c r="R3" s="223"/>
      <c r="S3" s="223"/>
      <c r="T3" s="223"/>
      <c r="U3" s="223"/>
    </row>
    <row r="5" spans="1:23" ht="21" x14ac:dyDescent="0.45">
      <c r="A5" s="232" t="s">
        <v>165</v>
      </c>
      <c r="B5" s="232"/>
      <c r="C5" s="232"/>
      <c r="D5" s="232"/>
      <c r="E5" s="232"/>
      <c r="F5" s="232"/>
      <c r="G5" s="232"/>
      <c r="H5" s="232"/>
      <c r="I5" s="232"/>
      <c r="J5" s="232"/>
      <c r="K5" s="232"/>
      <c r="L5" s="232"/>
      <c r="M5" s="232"/>
      <c r="N5" s="232"/>
      <c r="O5" s="232"/>
      <c r="P5" s="232"/>
      <c r="Q5" s="232"/>
      <c r="R5" s="232"/>
      <c r="S5" s="232"/>
      <c r="T5" s="232"/>
      <c r="U5" s="232"/>
    </row>
    <row r="6" spans="1:23" ht="21" x14ac:dyDescent="0.45">
      <c r="C6" s="230" t="s">
        <v>53</v>
      </c>
      <c r="D6" s="230"/>
      <c r="E6" s="230"/>
      <c r="F6" s="230"/>
      <c r="G6" s="230"/>
      <c r="H6" s="230"/>
      <c r="I6" s="230"/>
      <c r="J6" s="230"/>
      <c r="K6" s="230"/>
      <c r="M6" s="230" t="s">
        <v>249</v>
      </c>
      <c r="N6" s="230"/>
      <c r="O6" s="230"/>
      <c r="P6" s="230"/>
      <c r="Q6" s="230"/>
      <c r="R6" s="230"/>
      <c r="S6" s="230"/>
      <c r="T6" s="230"/>
      <c r="U6" s="230"/>
    </row>
    <row r="7" spans="1:23" ht="21" x14ac:dyDescent="0.45">
      <c r="A7" s="223" t="s">
        <v>54</v>
      </c>
      <c r="C7" s="229" t="s">
        <v>55</v>
      </c>
      <c r="D7" s="53"/>
      <c r="E7" s="229" t="s">
        <v>56</v>
      </c>
      <c r="F7" s="53"/>
      <c r="G7" s="229" t="s">
        <v>57</v>
      </c>
      <c r="H7" s="53"/>
      <c r="I7" s="231" t="s">
        <v>11</v>
      </c>
      <c r="J7" s="231"/>
      <c r="K7" s="231"/>
      <c r="M7" s="229" t="s">
        <v>55</v>
      </c>
      <c r="N7" s="53"/>
      <c r="O7" s="229" t="s">
        <v>56</v>
      </c>
      <c r="P7" s="53"/>
      <c r="Q7" s="229" t="s">
        <v>57</v>
      </c>
      <c r="R7" s="53"/>
      <c r="S7" s="231" t="s">
        <v>11</v>
      </c>
      <c r="T7" s="231"/>
      <c r="U7" s="231"/>
    </row>
    <row r="8" spans="1:23" ht="42" x14ac:dyDescent="0.45">
      <c r="A8" s="230"/>
      <c r="C8" s="230"/>
      <c r="E8" s="230"/>
      <c r="G8" s="230"/>
      <c r="I8" s="197" t="s">
        <v>40</v>
      </c>
      <c r="J8" s="53"/>
      <c r="K8" s="198" t="s">
        <v>46</v>
      </c>
      <c r="M8" s="230"/>
      <c r="O8" s="230"/>
      <c r="Q8" s="230"/>
      <c r="S8" s="199" t="s">
        <v>40</v>
      </c>
      <c r="T8" s="53"/>
      <c r="U8" s="104" t="s">
        <v>46</v>
      </c>
    </row>
    <row r="9" spans="1:23" ht="21" x14ac:dyDescent="0.45">
      <c r="A9" s="193"/>
      <c r="C9" s="52" t="s">
        <v>121</v>
      </c>
      <c r="E9" s="52" t="s">
        <v>121</v>
      </c>
      <c r="G9" s="52" t="s">
        <v>121</v>
      </c>
      <c r="I9" s="52" t="s">
        <v>121</v>
      </c>
      <c r="K9" s="200"/>
      <c r="M9" s="52" t="s">
        <v>121</v>
      </c>
      <c r="O9" s="52" t="s">
        <v>121</v>
      </c>
      <c r="Q9" s="52" t="s">
        <v>121</v>
      </c>
      <c r="S9" s="52" t="s">
        <v>121</v>
      </c>
      <c r="U9" s="105"/>
      <c r="W9" s="201"/>
    </row>
    <row r="10" spans="1:23" x14ac:dyDescent="0.45">
      <c r="A10" s="202" t="s">
        <v>161</v>
      </c>
      <c r="B10" s="125"/>
      <c r="C10" s="49">
        <v>0</v>
      </c>
      <c r="D10" s="49"/>
      <c r="E10" s="49">
        <v>0</v>
      </c>
      <c r="G10" s="33">
        <v>0</v>
      </c>
      <c r="H10" s="33"/>
      <c r="I10" s="49">
        <f>C10+E10+G10</f>
        <v>0</v>
      </c>
      <c r="J10" s="33"/>
      <c r="K10" s="124">
        <f>I10/[1]درآمد!$K$15</f>
        <v>0</v>
      </c>
      <c r="L10" s="33"/>
      <c r="M10" s="33">
        <v>0</v>
      </c>
      <c r="N10" s="33"/>
      <c r="O10" s="33">
        <v>0</v>
      </c>
      <c r="Q10" s="49">
        <v>-97941056024</v>
      </c>
      <c r="R10" s="52">
        <v>0</v>
      </c>
      <c r="S10" s="49">
        <f>M10+O10+Q10</f>
        <v>-97941056024</v>
      </c>
      <c r="T10" s="33"/>
      <c r="U10" s="124">
        <f>S10/[1]درآمد!$E$15</f>
        <v>-4.709318140317104E-3</v>
      </c>
      <c r="W10" s="201"/>
    </row>
    <row r="11" spans="1:23" ht="21" x14ac:dyDescent="0.45">
      <c r="A11" s="194" t="s">
        <v>144</v>
      </c>
      <c r="B11" s="19"/>
      <c r="C11" s="79">
        <f>SUM(C10:C10)</f>
        <v>0</v>
      </c>
      <c r="D11" s="33"/>
      <c r="E11" s="79">
        <f>SUM(E10:E10)</f>
        <v>0</v>
      </c>
      <c r="F11" s="33"/>
      <c r="G11" s="79">
        <f>SUM(G10:G10)</f>
        <v>0</v>
      </c>
      <c r="H11" s="33"/>
      <c r="I11" s="79">
        <f>SUM(I10:I10)</f>
        <v>0</v>
      </c>
      <c r="J11" s="33"/>
      <c r="K11" s="126">
        <f>SUM(K10:K10)</f>
        <v>0</v>
      </c>
      <c r="L11" s="33"/>
      <c r="M11" s="79">
        <f>SUM(M10:M10)</f>
        <v>0</v>
      </c>
      <c r="O11" s="79">
        <f>SUM(O10:O10)</f>
        <v>0</v>
      </c>
      <c r="P11" s="33"/>
      <c r="Q11" s="79">
        <f>SUM(Q10:Q10)</f>
        <v>-97941056024</v>
      </c>
      <c r="R11" s="33"/>
      <c r="S11" s="79">
        <f>SUM(S10:S10)</f>
        <v>-97941056024</v>
      </c>
      <c r="T11" s="33"/>
      <c r="U11" s="103">
        <f>SUM(U10:U10)</f>
        <v>-4.709318140317104E-3</v>
      </c>
      <c r="W11" s="201"/>
    </row>
    <row r="12" spans="1:23" x14ac:dyDescent="0.45">
      <c r="K12" s="127"/>
      <c r="W12" s="201"/>
    </row>
    <row r="13" spans="1:23" x14ac:dyDescent="0.45">
      <c r="W13" s="201"/>
    </row>
    <row r="14" spans="1:23" x14ac:dyDescent="0.45">
      <c r="Q14"/>
      <c r="U14" s="100"/>
      <c r="W14" s="201"/>
    </row>
    <row r="15" spans="1:23" x14ac:dyDescent="0.45">
      <c r="U15" s="100"/>
      <c r="W15" s="201"/>
    </row>
    <row r="16" spans="1:23" x14ac:dyDescent="0.45">
      <c r="U16" s="100"/>
    </row>
    <row r="17" spans="21:21" x14ac:dyDescent="0.45">
      <c r="U17" s="100"/>
    </row>
    <row r="18" spans="21:21" x14ac:dyDescent="0.45">
      <c r="U18" s="100"/>
    </row>
  </sheetData>
  <mergeCells count="15">
    <mergeCell ref="A1:U1"/>
    <mergeCell ref="A2:U2"/>
    <mergeCell ref="A3:U3"/>
    <mergeCell ref="A5:U5"/>
    <mergeCell ref="C6:K6"/>
    <mergeCell ref="M6:U6"/>
    <mergeCell ref="O7:O8"/>
    <mergeCell ref="Q7:Q8"/>
    <mergeCell ref="S7:U7"/>
    <mergeCell ref="A7:A8"/>
    <mergeCell ref="C7:C8"/>
    <mergeCell ref="E7:E8"/>
    <mergeCell ref="G7:G8"/>
    <mergeCell ref="I7:K7"/>
    <mergeCell ref="M7:M8"/>
  </mergeCells>
  <pageMargins left="0.7" right="0.7" top="0.75" bottom="0.75" header="0.3" footer="0.3"/>
  <pageSetup scale="40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theme="6" tint="0.59999389629810485"/>
    <pageSetUpPr fitToPage="1"/>
  </sheetPr>
  <dimension ref="A1:E10"/>
  <sheetViews>
    <sheetView rightToLeft="1" view="pageBreakPreview" zoomScale="145" zoomScaleNormal="100" zoomScaleSheetLayoutView="145" workbookViewId="0">
      <selection activeCell="C8" sqref="C8"/>
    </sheetView>
  </sheetViews>
  <sheetFormatPr defaultColWidth="14.140625" defaultRowHeight="21.75" customHeight="1" x14ac:dyDescent="0.45"/>
  <cols>
    <col min="1" max="1" width="20.140625" style="5" customWidth="1"/>
    <col min="2" max="2" width="0.85546875" style="5" customWidth="1"/>
    <col min="3" max="3" width="16.42578125" style="5" customWidth="1"/>
    <col min="4" max="4" width="0.85546875" style="5" customWidth="1"/>
    <col min="5" max="5" width="16.42578125" style="5" customWidth="1"/>
    <col min="6" max="16384" width="14.140625" style="5"/>
  </cols>
  <sheetData>
    <row r="1" spans="1:5" ht="21.75" customHeight="1" x14ac:dyDescent="0.45">
      <c r="A1" s="206" t="s">
        <v>0</v>
      </c>
      <c r="B1" s="206"/>
      <c r="C1" s="206"/>
      <c r="D1" s="206"/>
      <c r="E1" s="206"/>
    </row>
    <row r="2" spans="1:5" ht="21.75" customHeight="1" x14ac:dyDescent="0.45">
      <c r="A2" s="206" t="s">
        <v>43</v>
      </c>
      <c r="B2" s="206"/>
      <c r="C2" s="206"/>
      <c r="D2" s="206"/>
      <c r="E2" s="206"/>
    </row>
    <row r="3" spans="1:5" ht="21.75" customHeight="1" x14ac:dyDescent="0.45">
      <c r="A3" s="206" t="str">
        <f>سهام!A3</f>
        <v>برای ماه منتهی به 1405/04/31</v>
      </c>
      <c r="B3" s="206"/>
      <c r="C3" s="206"/>
      <c r="D3" s="206"/>
      <c r="E3" s="206"/>
    </row>
    <row r="5" spans="1:5" ht="21.75" customHeight="1" x14ac:dyDescent="0.45">
      <c r="A5" s="218" t="s">
        <v>164</v>
      </c>
      <c r="B5" s="218"/>
      <c r="C5" s="218"/>
      <c r="D5" s="218"/>
      <c r="E5" s="218"/>
    </row>
    <row r="6" spans="1:5" ht="21.75" customHeight="1" x14ac:dyDescent="0.45">
      <c r="A6" s="27"/>
      <c r="C6" s="28" t="s">
        <v>53</v>
      </c>
      <c r="E6" s="29" t="s">
        <v>224</v>
      </c>
    </row>
    <row r="7" spans="1:5" ht="21.75" customHeight="1" x14ac:dyDescent="0.45">
      <c r="A7" s="20"/>
      <c r="C7" s="20" t="s">
        <v>132</v>
      </c>
      <c r="E7" s="20" t="s">
        <v>132</v>
      </c>
    </row>
    <row r="8" spans="1:5" ht="21.75" customHeight="1" x14ac:dyDescent="0.45">
      <c r="A8" s="149" t="s">
        <v>221</v>
      </c>
      <c r="B8" s="27"/>
      <c r="C8" s="2"/>
      <c r="D8" s="27"/>
      <c r="E8" s="2">
        <v>103261609</v>
      </c>
    </row>
    <row r="9" spans="1:5" ht="21.75" customHeight="1" x14ac:dyDescent="0.45">
      <c r="A9" s="149" t="s">
        <v>95</v>
      </c>
      <c r="B9" s="27"/>
      <c r="C9" s="2">
        <v>0</v>
      </c>
      <c r="D9" s="27"/>
      <c r="E9" s="2">
        <v>4954387672</v>
      </c>
    </row>
    <row r="10" spans="1:5" ht="21.75" customHeight="1" x14ac:dyDescent="0.45">
      <c r="A10" s="35" t="s">
        <v>144</v>
      </c>
      <c r="C10" s="81">
        <f>SUM(C8:C9)</f>
        <v>0</v>
      </c>
      <c r="E10" s="81">
        <f>SUM(E8:E9)</f>
        <v>5057649281</v>
      </c>
    </row>
  </sheetData>
  <sortState xmlns:xlrd2="http://schemas.microsoft.com/office/spreadsheetml/2017/richdata2" ref="A9:E9">
    <sortCondition descending="1" ref="E9"/>
  </sortState>
  <mergeCells count="4">
    <mergeCell ref="A3:E3"/>
    <mergeCell ref="A2:E2"/>
    <mergeCell ref="A1:E1"/>
    <mergeCell ref="A5:E5"/>
  </mergeCells>
  <pageMargins left="0.39" right="0.39" top="0.39" bottom="0.39" header="0" footer="0"/>
  <pageSetup paperSize="9" fitToHeight="0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J22"/>
  <sheetViews>
    <sheetView rightToLeft="1" tabSelected="1" view="pageBreakPreview" topLeftCell="A7" zoomScaleNormal="100" zoomScaleSheetLayoutView="100" workbookViewId="0">
      <selection activeCell="I15" sqref="I15"/>
    </sheetView>
  </sheetViews>
  <sheetFormatPr defaultRowHeight="18.75" x14ac:dyDescent="0.45"/>
  <cols>
    <col min="1" max="1" width="23.28515625" style="5" customWidth="1"/>
    <col min="2" max="2" width="11.85546875" style="52" customWidth="1"/>
    <col min="3" max="3" width="20.5703125" style="52" customWidth="1"/>
    <col min="4" max="4" width="11.42578125" style="52" bestFit="1" customWidth="1"/>
    <col min="5" max="5" width="18.5703125" style="52" customWidth="1"/>
    <col min="6" max="6" width="29.85546875" style="52" customWidth="1"/>
    <col min="7" max="7" width="11.28515625" style="52" customWidth="1"/>
    <col min="8" max="8" width="26" style="52" customWidth="1"/>
    <col min="9" max="9" width="21.85546875" style="5" bestFit="1" customWidth="1"/>
    <col min="10" max="10" width="18.42578125" style="5" bestFit="1" customWidth="1"/>
    <col min="11" max="11" width="19.42578125" style="5" bestFit="1" customWidth="1"/>
    <col min="12" max="12" width="22.42578125" style="5" bestFit="1" customWidth="1"/>
    <col min="13" max="13" width="18.42578125" style="5" bestFit="1" customWidth="1"/>
    <col min="14" max="14" width="9.140625" style="5"/>
    <col min="15" max="15" width="19.42578125" style="5" bestFit="1" customWidth="1"/>
    <col min="16" max="16384" width="9.140625" style="5"/>
  </cols>
  <sheetData>
    <row r="1" spans="1:10" ht="21" x14ac:dyDescent="0.45">
      <c r="A1" s="233" t="s">
        <v>0</v>
      </c>
      <c r="B1" s="233"/>
      <c r="C1" s="233"/>
      <c r="D1" s="233"/>
      <c r="E1" s="233"/>
      <c r="F1" s="233"/>
      <c r="G1" s="233"/>
      <c r="H1" s="233"/>
    </row>
    <row r="2" spans="1:10" ht="21" x14ac:dyDescent="0.45">
      <c r="A2" s="233" t="s">
        <v>43</v>
      </c>
      <c r="B2" s="233"/>
      <c r="C2" s="233"/>
      <c r="D2" s="233"/>
      <c r="E2" s="233"/>
      <c r="F2" s="233"/>
      <c r="G2" s="233"/>
      <c r="H2" s="233"/>
    </row>
    <row r="3" spans="1:10" ht="21" x14ac:dyDescent="0.45">
      <c r="A3" s="233" t="str">
        <f>سهام!A3</f>
        <v>برای ماه منتهی به 1405/04/31</v>
      </c>
      <c r="B3" s="233"/>
      <c r="C3" s="233"/>
      <c r="D3" s="233"/>
      <c r="E3" s="233"/>
      <c r="F3" s="233"/>
      <c r="G3" s="233"/>
      <c r="H3" s="233"/>
    </row>
    <row r="4" spans="1:10" x14ac:dyDescent="0.45">
      <c r="A4" s="24"/>
      <c r="B4" s="70"/>
      <c r="C4" s="70"/>
      <c r="D4" s="70"/>
      <c r="E4" s="70"/>
      <c r="F4" s="70"/>
      <c r="G4" s="70"/>
      <c r="H4" s="70"/>
    </row>
    <row r="5" spans="1:10" ht="21" x14ac:dyDescent="0.45">
      <c r="A5" s="234" t="s">
        <v>61</v>
      </c>
      <c r="B5" s="234"/>
      <c r="C5" s="234"/>
      <c r="D5" s="234"/>
      <c r="E5" s="234"/>
      <c r="F5" s="234"/>
      <c r="G5" s="234"/>
      <c r="H5" s="234"/>
    </row>
    <row r="6" spans="1:10" x14ac:dyDescent="0.45">
      <c r="A6" s="24"/>
      <c r="B6" s="70"/>
      <c r="C6" s="70"/>
      <c r="D6" s="70"/>
      <c r="E6" s="70"/>
      <c r="F6" s="70"/>
      <c r="G6" s="70"/>
      <c r="H6" s="70"/>
    </row>
    <row r="7" spans="1:10" ht="42" x14ac:dyDescent="0.45">
      <c r="A7" s="3" t="s">
        <v>62</v>
      </c>
      <c r="B7" s="3" t="s">
        <v>63</v>
      </c>
      <c r="C7" s="3" t="s">
        <v>64</v>
      </c>
      <c r="D7" s="3" t="s">
        <v>13</v>
      </c>
      <c r="E7" s="3" t="s">
        <v>81</v>
      </c>
      <c r="F7" s="3" t="s">
        <v>82</v>
      </c>
      <c r="G7" s="3" t="s">
        <v>124</v>
      </c>
      <c r="H7" s="3" t="s">
        <v>125</v>
      </c>
    </row>
    <row r="8" spans="1:10" ht="37.5" x14ac:dyDescent="0.45">
      <c r="A8" s="4" t="s">
        <v>83</v>
      </c>
      <c r="B8" s="4" t="s">
        <v>65</v>
      </c>
      <c r="C8" s="4" t="s">
        <v>29</v>
      </c>
      <c r="D8" s="4">
        <v>500000</v>
      </c>
      <c r="E8" s="4">
        <v>500000000000</v>
      </c>
      <c r="F8" s="4">
        <v>2790968719</v>
      </c>
      <c r="G8" s="181">
        <v>0.23</v>
      </c>
      <c r="H8" s="182">
        <v>0.4002</v>
      </c>
      <c r="I8" s="183"/>
      <c r="J8" s="94"/>
    </row>
    <row r="9" spans="1:10" ht="35.25" customHeight="1" x14ac:dyDescent="0.45">
      <c r="A9" s="4" t="s">
        <v>83</v>
      </c>
      <c r="B9" s="4" t="s">
        <v>65</v>
      </c>
      <c r="C9" s="4" t="s">
        <v>101</v>
      </c>
      <c r="D9" s="4">
        <v>1499971</v>
      </c>
      <c r="E9" s="4">
        <v>1499971000000</v>
      </c>
      <c r="F9" s="4">
        <v>12370034811</v>
      </c>
      <c r="G9" s="181">
        <v>0.23</v>
      </c>
      <c r="H9" s="182">
        <v>0.35499999999999998</v>
      </c>
      <c r="I9" s="183"/>
      <c r="J9" s="94"/>
    </row>
    <row r="10" spans="1:10" ht="37.5" x14ac:dyDescent="0.45">
      <c r="A10" s="4" t="s">
        <v>83</v>
      </c>
      <c r="B10" s="4" t="s">
        <v>65</v>
      </c>
      <c r="C10" s="4" t="s">
        <v>102</v>
      </c>
      <c r="D10" s="4">
        <v>1500000</v>
      </c>
      <c r="E10" s="4">
        <v>1500000000000</v>
      </c>
      <c r="F10" s="4">
        <v>12433972590</v>
      </c>
      <c r="G10" s="181">
        <v>0.23</v>
      </c>
      <c r="H10" s="182">
        <v>0.36</v>
      </c>
      <c r="I10" s="183"/>
      <c r="J10" s="94"/>
    </row>
    <row r="11" spans="1:10" ht="37.5" x14ac:dyDescent="0.45">
      <c r="A11" s="4" t="s">
        <v>83</v>
      </c>
      <c r="B11" s="4" t="s">
        <v>65</v>
      </c>
      <c r="C11" s="4" t="s">
        <v>113</v>
      </c>
      <c r="D11" s="25">
        <v>3000000</v>
      </c>
      <c r="E11" s="4">
        <v>3000000000000</v>
      </c>
      <c r="F11" s="4">
        <v>3984986295</v>
      </c>
      <c r="G11" s="181">
        <v>0.23</v>
      </c>
      <c r="H11" s="182">
        <v>0.35199999999999998</v>
      </c>
      <c r="I11" s="183"/>
      <c r="J11" s="94"/>
    </row>
    <row r="12" spans="1:10" ht="37.5" x14ac:dyDescent="0.45">
      <c r="A12" s="4" t="s">
        <v>83</v>
      </c>
      <c r="B12" s="4" t="s">
        <v>65</v>
      </c>
      <c r="C12" s="4" t="s">
        <v>145</v>
      </c>
      <c r="D12" s="25">
        <v>2000000</v>
      </c>
      <c r="E12" s="4">
        <v>2000000000000</v>
      </c>
      <c r="F12" s="4">
        <v>19238549036</v>
      </c>
      <c r="G12" s="181">
        <v>0.23</v>
      </c>
      <c r="H12" s="182">
        <v>0.35200570225715633</v>
      </c>
      <c r="I12" s="183"/>
      <c r="J12" s="94"/>
    </row>
    <row r="13" spans="1:10" ht="37.5" customHeight="1" x14ac:dyDescent="0.45">
      <c r="A13" s="4" t="s">
        <v>83</v>
      </c>
      <c r="B13" s="4" t="s">
        <v>65</v>
      </c>
      <c r="C13" s="186" t="s">
        <v>179</v>
      </c>
      <c r="D13" s="25">
        <v>5000000</v>
      </c>
      <c r="E13" s="4">
        <v>5000000000000</v>
      </c>
      <c r="F13" s="4">
        <v>48089493163</v>
      </c>
      <c r="G13" s="181">
        <v>0.23</v>
      </c>
      <c r="H13" s="182">
        <v>0.41560000000000002</v>
      </c>
      <c r="I13" s="183"/>
      <c r="J13" s="94"/>
    </row>
    <row r="14" spans="1:10" ht="37.5" customHeight="1" x14ac:dyDescent="0.45">
      <c r="A14" s="4" t="s">
        <v>191</v>
      </c>
      <c r="B14" s="4" t="s">
        <v>190</v>
      </c>
      <c r="C14" s="185" t="s">
        <v>192</v>
      </c>
      <c r="D14" s="25">
        <v>5000000</v>
      </c>
      <c r="E14" s="4">
        <v>5000000000000</v>
      </c>
      <c r="F14" s="4">
        <v>48067919054</v>
      </c>
      <c r="G14" s="181">
        <v>0.23</v>
      </c>
      <c r="H14" s="182">
        <v>0.41560000000000002</v>
      </c>
      <c r="I14" s="184"/>
    </row>
    <row r="15" spans="1:10" ht="44.25" customHeight="1" x14ac:dyDescent="0.45">
      <c r="A15" s="4" t="s">
        <v>83</v>
      </c>
      <c r="B15" s="4" t="s">
        <v>65</v>
      </c>
      <c r="C15" s="4" t="s">
        <v>151</v>
      </c>
      <c r="D15" s="25">
        <v>5000000</v>
      </c>
      <c r="E15" s="4">
        <v>5000000000000</v>
      </c>
      <c r="F15" s="189">
        <v>41276712319</v>
      </c>
      <c r="G15" s="181">
        <v>0.23</v>
      </c>
      <c r="H15" s="182">
        <v>0.37</v>
      </c>
      <c r="I15" s="183"/>
      <c r="J15" s="94"/>
    </row>
    <row r="16" spans="1:10" ht="44.25" customHeight="1" x14ac:dyDescent="0.45">
      <c r="A16" s="4" t="s">
        <v>83</v>
      </c>
      <c r="B16" s="4" t="s">
        <v>65</v>
      </c>
      <c r="C16" s="4" t="s">
        <v>193</v>
      </c>
      <c r="D16" s="25">
        <v>1000000</v>
      </c>
      <c r="E16" s="4">
        <v>1000000000000</v>
      </c>
      <c r="F16" s="189">
        <v>38473972590</v>
      </c>
      <c r="G16" s="181">
        <v>0.23</v>
      </c>
      <c r="H16" s="182">
        <v>0.39</v>
      </c>
      <c r="I16" s="183"/>
      <c r="J16" s="94"/>
    </row>
    <row r="17" spans="1:10" ht="34.5" customHeight="1" x14ac:dyDescent="0.45">
      <c r="A17" s="4" t="s">
        <v>83</v>
      </c>
      <c r="B17" s="4" t="s">
        <v>65</v>
      </c>
      <c r="C17" s="140" t="s">
        <v>152</v>
      </c>
      <c r="D17" s="25">
        <v>5000000</v>
      </c>
      <c r="E17" s="4">
        <v>5000000000000</v>
      </c>
      <c r="F17" s="4">
        <v>41276712319</v>
      </c>
      <c r="G17" s="181">
        <v>0.23</v>
      </c>
      <c r="H17" s="182">
        <v>0.37</v>
      </c>
      <c r="I17" s="183"/>
      <c r="J17" s="94"/>
    </row>
    <row r="18" spans="1:10" ht="34.5" customHeight="1" x14ac:dyDescent="0.45">
      <c r="A18" s="4" t="s">
        <v>83</v>
      </c>
      <c r="B18" s="4" t="s">
        <v>65</v>
      </c>
      <c r="C18" s="140" t="s">
        <v>261</v>
      </c>
      <c r="D18" s="25">
        <v>2000000</v>
      </c>
      <c r="E18" s="4">
        <v>2000000000000</v>
      </c>
      <c r="F18" s="4">
        <v>21220136988</v>
      </c>
      <c r="G18" s="181">
        <v>0.23</v>
      </c>
      <c r="H18" s="182">
        <v>0.40500000000000003</v>
      </c>
      <c r="I18" s="183"/>
      <c r="J18" s="94"/>
    </row>
    <row r="19" spans="1:10" ht="34.5" customHeight="1" x14ac:dyDescent="0.45">
      <c r="A19" s="4" t="s">
        <v>83</v>
      </c>
      <c r="B19" s="4" t="s">
        <v>65</v>
      </c>
      <c r="C19" s="140" t="s">
        <v>262</v>
      </c>
      <c r="D19" s="25">
        <v>3999997</v>
      </c>
      <c r="E19" s="4">
        <v>3999997000000</v>
      </c>
      <c r="F19" s="4">
        <v>41153700630</v>
      </c>
      <c r="G19" s="181">
        <v>0.23</v>
      </c>
      <c r="H19" s="182">
        <v>0.4</v>
      </c>
      <c r="I19" s="183"/>
      <c r="J19" s="94"/>
    </row>
    <row r="20" spans="1:10" ht="34.5" customHeight="1" x14ac:dyDescent="0.45">
      <c r="A20" s="4" t="s">
        <v>83</v>
      </c>
      <c r="B20" s="4" t="s">
        <v>65</v>
      </c>
      <c r="C20" s="140" t="s">
        <v>263</v>
      </c>
      <c r="D20" s="25">
        <v>2500000</v>
      </c>
      <c r="E20" s="4">
        <v>2500000000000</v>
      </c>
      <c r="F20" s="4">
        <v>28940965244</v>
      </c>
      <c r="G20" s="181">
        <v>0.23</v>
      </c>
      <c r="H20" s="182">
        <v>0.42</v>
      </c>
      <c r="I20" s="183"/>
      <c r="J20" s="94"/>
    </row>
    <row r="21" spans="1:10" ht="34.5" customHeight="1" x14ac:dyDescent="0.45">
      <c r="A21" s="4" t="s">
        <v>83</v>
      </c>
      <c r="B21" s="4" t="s">
        <v>65</v>
      </c>
      <c r="C21" s="140" t="s">
        <v>264</v>
      </c>
      <c r="D21" s="25">
        <v>12500000</v>
      </c>
      <c r="E21" s="4">
        <v>12500000000000</v>
      </c>
      <c r="F21" s="4">
        <v>144704826282</v>
      </c>
      <c r="G21" s="181">
        <v>0.23</v>
      </c>
      <c r="H21" s="182">
        <v>0.42</v>
      </c>
      <c r="I21" s="183"/>
      <c r="J21" s="94"/>
    </row>
    <row r="22" spans="1:10" ht="34.5" customHeight="1" x14ac:dyDescent="0.45">
      <c r="A22" s="4" t="s">
        <v>83</v>
      </c>
      <c r="B22" s="4" t="s">
        <v>65</v>
      </c>
      <c r="C22" s="140" t="s">
        <v>265</v>
      </c>
      <c r="D22" s="25">
        <v>26000000</v>
      </c>
      <c r="E22" s="4">
        <v>26000000000000</v>
      </c>
      <c r="F22" s="4">
        <v>301001780443</v>
      </c>
      <c r="G22" s="181">
        <v>0.23</v>
      </c>
      <c r="H22" s="182">
        <v>0.42</v>
      </c>
      <c r="I22" s="183"/>
      <c r="J22" s="94"/>
    </row>
  </sheetData>
  <mergeCells count="4">
    <mergeCell ref="A1:H1"/>
    <mergeCell ref="A2:H2"/>
    <mergeCell ref="A3:H3"/>
    <mergeCell ref="A5:H5"/>
  </mergeCells>
  <phoneticPr fontId="11" type="noConversion"/>
  <pageMargins left="0.7" right="0.7" top="0.75" bottom="0.75" header="0.3" footer="0.3"/>
  <pageSetup paperSize="9" scale="56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theme="6" tint="0.59999389629810485"/>
    <pageSetUpPr fitToPage="1"/>
  </sheetPr>
  <dimension ref="A1:S41"/>
  <sheetViews>
    <sheetView rightToLeft="1" view="pageBreakPreview" topLeftCell="A8" zoomScaleNormal="100" zoomScaleSheetLayoutView="100" workbookViewId="0">
      <selection activeCell="A14" sqref="A14"/>
    </sheetView>
  </sheetViews>
  <sheetFormatPr defaultRowHeight="21" customHeight="1" x14ac:dyDescent="0.45"/>
  <cols>
    <col min="1" max="1" width="30.5703125" style="5" bestFit="1" customWidth="1"/>
    <col min="2" max="2" width="0.85546875" style="5" customWidth="1"/>
    <col min="3" max="3" width="18.42578125" style="5" bestFit="1" customWidth="1"/>
    <col min="4" max="4" width="0.85546875" style="5" customWidth="1"/>
    <col min="5" max="5" width="15" style="52" customWidth="1"/>
    <col min="6" max="6" width="0.85546875" style="52" customWidth="1"/>
    <col min="7" max="7" width="18.140625" style="52" bestFit="1" customWidth="1"/>
    <col min="8" max="8" width="0.85546875" style="52" customWidth="1"/>
    <col min="9" max="9" width="19.7109375" style="52" customWidth="1"/>
    <col min="10" max="10" width="0.85546875" style="52" customWidth="1"/>
    <col min="11" max="11" width="19.7109375" style="52" customWidth="1"/>
    <col min="12" max="12" width="0.85546875" style="52" customWidth="1"/>
    <col min="13" max="13" width="19.7109375" style="52" customWidth="1"/>
    <col min="14" max="14" width="0.85546875" style="52" customWidth="1"/>
    <col min="15" max="15" width="21" style="52" bestFit="1" customWidth="1"/>
    <col min="16" max="16" width="0.85546875" style="52" customWidth="1"/>
    <col min="17" max="17" width="19.7109375" style="52" customWidth="1"/>
    <col min="18" max="18" width="0.85546875" style="52" customWidth="1"/>
    <col min="19" max="19" width="20.5703125" style="11" bestFit="1" customWidth="1"/>
    <col min="20" max="20" width="0.28515625" style="5" customWidth="1"/>
    <col min="21" max="21" width="22.5703125" style="5" customWidth="1"/>
    <col min="22" max="22" width="9.28515625" style="5" customWidth="1"/>
    <col min="23" max="23" width="7.140625" style="5" bestFit="1" customWidth="1"/>
    <col min="24" max="16384" width="9.140625" style="5"/>
  </cols>
  <sheetData>
    <row r="1" spans="1:19" ht="21" customHeight="1" x14ac:dyDescent="0.45">
      <c r="A1" s="206" t="s">
        <v>0</v>
      </c>
      <c r="B1" s="206"/>
      <c r="C1" s="206"/>
      <c r="D1" s="206"/>
      <c r="E1" s="206"/>
      <c r="F1" s="206"/>
      <c r="G1" s="206"/>
      <c r="H1" s="206"/>
      <c r="I1" s="206"/>
      <c r="J1" s="206"/>
      <c r="K1" s="206"/>
      <c r="L1" s="206"/>
      <c r="M1" s="206"/>
      <c r="N1" s="206"/>
      <c r="O1" s="206"/>
      <c r="P1" s="206"/>
      <c r="Q1" s="206"/>
      <c r="R1" s="206"/>
      <c r="S1" s="206"/>
    </row>
    <row r="2" spans="1:19" ht="21" customHeight="1" x14ac:dyDescent="0.45">
      <c r="A2" s="206" t="s">
        <v>43</v>
      </c>
      <c r="B2" s="206"/>
      <c r="C2" s="206"/>
      <c r="D2" s="206"/>
      <c r="E2" s="206"/>
      <c r="F2" s="206"/>
      <c r="G2" s="206"/>
      <c r="H2" s="206"/>
      <c r="I2" s="206"/>
      <c r="J2" s="206"/>
      <c r="K2" s="206"/>
      <c r="L2" s="206"/>
      <c r="M2" s="206"/>
      <c r="N2" s="206"/>
      <c r="O2" s="206"/>
      <c r="P2" s="206"/>
      <c r="Q2" s="206"/>
      <c r="R2" s="206"/>
      <c r="S2" s="206"/>
    </row>
    <row r="3" spans="1:19" ht="21" customHeight="1" x14ac:dyDescent="0.45">
      <c r="A3" s="206" t="str">
        <f>سهام!A3</f>
        <v>برای ماه منتهی به 1405/04/31</v>
      </c>
      <c r="B3" s="206"/>
      <c r="C3" s="206"/>
      <c r="D3" s="206"/>
      <c r="E3" s="206"/>
      <c r="F3" s="206"/>
      <c r="G3" s="206"/>
      <c r="H3" s="206"/>
      <c r="I3" s="206"/>
      <c r="J3" s="206"/>
      <c r="K3" s="206"/>
      <c r="L3" s="206"/>
      <c r="M3" s="206"/>
      <c r="N3" s="206"/>
      <c r="O3" s="206"/>
      <c r="P3" s="206"/>
      <c r="Q3" s="206"/>
      <c r="R3" s="206"/>
      <c r="S3" s="206"/>
    </row>
    <row r="5" spans="1:19" ht="21" customHeight="1" x14ac:dyDescent="0.45">
      <c r="A5" s="235" t="s">
        <v>69</v>
      </c>
      <c r="B5" s="235"/>
      <c r="C5" s="235"/>
      <c r="D5" s="235"/>
      <c r="E5" s="235"/>
      <c r="F5" s="235"/>
      <c r="G5" s="235"/>
      <c r="H5" s="235"/>
      <c r="I5" s="235"/>
      <c r="J5" s="235"/>
      <c r="K5" s="235"/>
      <c r="L5" s="235"/>
      <c r="M5" s="235"/>
      <c r="N5" s="235"/>
      <c r="O5" s="235"/>
      <c r="P5" s="235"/>
      <c r="Q5" s="235"/>
      <c r="R5" s="235"/>
      <c r="S5" s="235"/>
    </row>
    <row r="6" spans="1:19" ht="21" customHeight="1" x14ac:dyDescent="0.45">
      <c r="A6" s="207" t="s">
        <v>44</v>
      </c>
      <c r="I6" s="207" t="s">
        <v>53</v>
      </c>
      <c r="J6" s="207"/>
      <c r="K6" s="207"/>
      <c r="L6" s="207"/>
      <c r="M6" s="207"/>
      <c r="O6" s="207" t="s">
        <v>225</v>
      </c>
      <c r="P6" s="207"/>
      <c r="Q6" s="207"/>
      <c r="R6" s="207"/>
      <c r="S6" s="207"/>
    </row>
    <row r="7" spans="1:19" ht="42" x14ac:dyDescent="0.45">
      <c r="A7" s="207"/>
      <c r="C7" s="21" t="s">
        <v>70</v>
      </c>
      <c r="D7" s="6"/>
      <c r="E7" s="21" t="s">
        <v>23</v>
      </c>
      <c r="G7" s="21" t="s">
        <v>133</v>
      </c>
      <c r="I7" s="8" t="s">
        <v>71</v>
      </c>
      <c r="J7" s="53"/>
      <c r="K7" s="8" t="s">
        <v>68</v>
      </c>
      <c r="L7" s="53"/>
      <c r="M7" s="8" t="s">
        <v>72</v>
      </c>
      <c r="O7" s="8" t="s">
        <v>71</v>
      </c>
      <c r="P7" s="53"/>
      <c r="Q7" s="8" t="s">
        <v>68</v>
      </c>
      <c r="R7" s="53"/>
      <c r="S7" s="8" t="s">
        <v>72</v>
      </c>
    </row>
    <row r="8" spans="1:19" ht="21" customHeight="1" x14ac:dyDescent="0.45">
      <c r="A8" s="20"/>
      <c r="C8" s="48"/>
      <c r="D8" s="6"/>
      <c r="E8" s="48"/>
      <c r="G8" s="55" t="s">
        <v>123</v>
      </c>
      <c r="I8" s="55" t="s">
        <v>121</v>
      </c>
      <c r="J8" s="54"/>
      <c r="K8" s="55" t="s">
        <v>121</v>
      </c>
      <c r="L8" s="54"/>
      <c r="M8" s="55" t="s">
        <v>121</v>
      </c>
      <c r="O8" s="55" t="s">
        <v>121</v>
      </c>
      <c r="P8" s="54"/>
      <c r="Q8" s="55" t="s">
        <v>121</v>
      </c>
      <c r="R8" s="54"/>
      <c r="S8" s="55" t="s">
        <v>121</v>
      </c>
    </row>
    <row r="9" spans="1:19" ht="21" customHeight="1" x14ac:dyDescent="0.45">
      <c r="A9" s="1" t="s">
        <v>73</v>
      </c>
      <c r="E9" s="52">
        <v>0</v>
      </c>
      <c r="G9" s="93" t="s">
        <v>190</v>
      </c>
      <c r="I9" s="14">
        <v>3228857104270</v>
      </c>
      <c r="J9" s="14"/>
      <c r="K9" s="6">
        <v>2866969392</v>
      </c>
      <c r="M9" s="14">
        <v>3231724073662</v>
      </c>
      <c r="N9" s="14"/>
      <c r="O9" s="14">
        <v>14261867837966</v>
      </c>
      <c r="P9" s="14"/>
      <c r="Q9" s="52">
        <v>-10071765450</v>
      </c>
      <c r="R9" s="14"/>
      <c r="S9" s="14">
        <v>14251796072516</v>
      </c>
    </row>
    <row r="10" spans="1:19" ht="21" customHeight="1" x14ac:dyDescent="0.45">
      <c r="A10" s="17" t="s">
        <v>227</v>
      </c>
      <c r="C10" s="23"/>
      <c r="D10" s="6"/>
      <c r="E10" s="52" t="s">
        <v>230</v>
      </c>
      <c r="G10" s="93">
        <v>0.23</v>
      </c>
      <c r="I10" s="14">
        <v>2974142487</v>
      </c>
      <c r="K10" s="14">
        <v>0</v>
      </c>
      <c r="M10" s="14">
        <v>2974142487</v>
      </c>
      <c r="O10" s="14">
        <v>2974142487</v>
      </c>
      <c r="Q10" s="14">
        <v>0</v>
      </c>
      <c r="S10" s="14">
        <v>2974142487</v>
      </c>
    </row>
    <row r="11" spans="1:19" ht="21" customHeight="1" x14ac:dyDescent="0.45">
      <c r="A11" s="17" t="s">
        <v>181</v>
      </c>
      <c r="C11" s="23"/>
      <c r="D11" s="6"/>
      <c r="E11" s="52" t="s">
        <v>185</v>
      </c>
      <c r="G11" s="93" t="s">
        <v>190</v>
      </c>
      <c r="I11" s="14">
        <v>0</v>
      </c>
      <c r="K11" s="14"/>
      <c r="M11" s="14">
        <v>0</v>
      </c>
      <c r="O11" s="14">
        <v>328872470160</v>
      </c>
      <c r="Q11" s="14"/>
      <c r="S11" s="14">
        <v>328872470160</v>
      </c>
    </row>
    <row r="12" spans="1:19" ht="21" customHeight="1" x14ac:dyDescent="0.45">
      <c r="A12" s="17" t="s">
        <v>245</v>
      </c>
      <c r="D12" s="6"/>
      <c r="E12" s="52" t="s">
        <v>251</v>
      </c>
      <c r="G12" s="93" t="s">
        <v>190</v>
      </c>
      <c r="I12" s="14">
        <v>1290580000000</v>
      </c>
      <c r="K12" s="14"/>
      <c r="M12" s="14">
        <v>1290580000000</v>
      </c>
      <c r="O12" s="23">
        <v>1290580000000</v>
      </c>
      <c r="Q12" s="14"/>
      <c r="S12" s="14">
        <v>1290580000000</v>
      </c>
    </row>
    <row r="13" spans="1:19" ht="21" customHeight="1" x14ac:dyDescent="0.45">
      <c r="A13" s="1" t="s">
        <v>253</v>
      </c>
      <c r="E13" s="52" t="s">
        <v>233</v>
      </c>
      <c r="G13" s="93">
        <v>0.23</v>
      </c>
      <c r="I13" s="14">
        <v>376338298501</v>
      </c>
      <c r="J13" s="14"/>
      <c r="K13" s="6">
        <v>0</v>
      </c>
      <c r="M13" s="14">
        <v>376338298501</v>
      </c>
      <c r="N13" s="14"/>
      <c r="O13" s="14">
        <v>376338298501</v>
      </c>
      <c r="P13" s="14"/>
      <c r="Q13" s="52">
        <v>0</v>
      </c>
      <c r="R13" s="14"/>
      <c r="S13" s="14">
        <v>376338298501</v>
      </c>
    </row>
    <row r="14" spans="1:19" ht="21" customHeight="1" x14ac:dyDescent="0.45">
      <c r="A14" s="1" t="s">
        <v>256</v>
      </c>
      <c r="E14" s="52" t="s">
        <v>233</v>
      </c>
      <c r="G14" s="93">
        <v>0.23</v>
      </c>
      <c r="I14" s="14">
        <v>75267659672</v>
      </c>
      <c r="J14" s="14"/>
      <c r="K14" s="14">
        <v>0</v>
      </c>
      <c r="M14" s="14">
        <v>75267659672</v>
      </c>
      <c r="N14" s="14"/>
      <c r="O14" s="14">
        <v>75267659672</v>
      </c>
      <c r="P14" s="14"/>
      <c r="Q14" s="14">
        <v>0</v>
      </c>
      <c r="R14" s="14"/>
      <c r="S14" s="14">
        <v>75267659672</v>
      </c>
    </row>
    <row r="15" spans="1:19" ht="21" customHeight="1" x14ac:dyDescent="0.45">
      <c r="A15" s="17" t="s">
        <v>252</v>
      </c>
      <c r="C15" s="23"/>
      <c r="D15" s="23"/>
      <c r="E15" s="54" t="s">
        <v>233</v>
      </c>
      <c r="F15" s="54"/>
      <c r="G15" s="93">
        <v>0.23</v>
      </c>
      <c r="I15" s="14">
        <v>808892191375</v>
      </c>
      <c r="J15" s="14"/>
      <c r="K15" s="14">
        <v>0</v>
      </c>
      <c r="L15" s="14"/>
      <c r="M15" s="14">
        <v>808892191375</v>
      </c>
      <c r="N15" s="14"/>
      <c r="O15" s="14">
        <v>808892191375</v>
      </c>
      <c r="P15" s="14"/>
      <c r="Q15" s="14">
        <v>0</v>
      </c>
      <c r="R15" s="14"/>
      <c r="S15" s="14">
        <v>808892191375</v>
      </c>
    </row>
    <row r="16" spans="1:19" ht="21" customHeight="1" x14ac:dyDescent="0.45">
      <c r="A16" s="17" t="s">
        <v>204</v>
      </c>
      <c r="C16" s="23"/>
      <c r="D16" s="6"/>
      <c r="E16" s="52" t="s">
        <v>216</v>
      </c>
      <c r="G16" s="93">
        <v>0.23</v>
      </c>
      <c r="I16" s="14">
        <v>59849109588</v>
      </c>
      <c r="K16" s="14">
        <v>0</v>
      </c>
      <c r="M16" s="14">
        <v>59849109588</v>
      </c>
      <c r="O16" s="14">
        <v>101404246644</v>
      </c>
      <c r="Q16" s="14">
        <v>0</v>
      </c>
      <c r="S16" s="14">
        <v>101404246644</v>
      </c>
    </row>
    <row r="17" spans="1:19" ht="21" customHeight="1" x14ac:dyDescent="0.45">
      <c r="A17" s="17" t="s">
        <v>205</v>
      </c>
      <c r="C17" s="23"/>
      <c r="D17" s="23"/>
      <c r="E17" s="54" t="s">
        <v>218</v>
      </c>
      <c r="F17" s="54"/>
      <c r="G17" s="93">
        <v>0.23</v>
      </c>
      <c r="I17" s="14">
        <v>119095286173</v>
      </c>
      <c r="K17" s="14">
        <v>0</v>
      </c>
      <c r="M17" s="14">
        <v>119095286173</v>
      </c>
      <c r="O17" s="14">
        <v>227765911516</v>
      </c>
      <c r="Q17" s="14">
        <v>0</v>
      </c>
      <c r="S17" s="14">
        <v>227765911516</v>
      </c>
    </row>
    <row r="18" spans="1:19" ht="21" customHeight="1" x14ac:dyDescent="0.45">
      <c r="A18" s="17" t="s">
        <v>182</v>
      </c>
      <c r="C18" s="23"/>
      <c r="D18" s="6"/>
      <c r="E18" s="54" t="s">
        <v>186</v>
      </c>
      <c r="G18" s="93">
        <v>0.23</v>
      </c>
      <c r="I18" s="14">
        <v>121654572590</v>
      </c>
      <c r="K18" s="14">
        <v>0</v>
      </c>
      <c r="M18" s="14">
        <v>121654572590</v>
      </c>
      <c r="O18" s="14">
        <v>481946705021</v>
      </c>
      <c r="Q18" s="14">
        <v>0</v>
      </c>
      <c r="S18" s="14">
        <v>481946705021</v>
      </c>
    </row>
    <row r="19" spans="1:19" ht="21" customHeight="1" x14ac:dyDescent="0.45">
      <c r="A19" s="17" t="s">
        <v>183</v>
      </c>
      <c r="C19" s="23"/>
      <c r="D19" s="6"/>
      <c r="E19" s="54" t="s">
        <v>188</v>
      </c>
      <c r="F19" s="54"/>
      <c r="G19" s="93">
        <v>0.23</v>
      </c>
      <c r="I19" s="14">
        <v>142468231642</v>
      </c>
      <c r="J19" s="14"/>
      <c r="K19" s="14">
        <v>0</v>
      </c>
      <c r="L19" s="14"/>
      <c r="M19" s="14">
        <v>142468231642</v>
      </c>
      <c r="N19" s="14"/>
      <c r="O19" s="14">
        <v>1471231835938</v>
      </c>
      <c r="P19" s="14"/>
      <c r="Q19" s="14">
        <v>0</v>
      </c>
      <c r="R19" s="14"/>
      <c r="S19" s="14">
        <v>1471231835938</v>
      </c>
    </row>
    <row r="20" spans="1:19" ht="21" customHeight="1" x14ac:dyDescent="0.45">
      <c r="A20" s="1" t="s">
        <v>170</v>
      </c>
      <c r="C20" s="23"/>
      <c r="D20" s="6"/>
      <c r="E20" s="52" t="s">
        <v>175</v>
      </c>
      <c r="G20" s="93">
        <v>0.23</v>
      </c>
      <c r="I20" s="14">
        <v>156735706554</v>
      </c>
      <c r="K20" s="14">
        <v>0</v>
      </c>
      <c r="M20" s="14">
        <v>156735706554</v>
      </c>
      <c r="O20" s="14">
        <v>704075190896</v>
      </c>
      <c r="Q20" s="14">
        <v>0</v>
      </c>
      <c r="S20" s="14">
        <v>704075190896</v>
      </c>
    </row>
    <row r="21" spans="1:19" ht="21" customHeight="1" x14ac:dyDescent="0.45">
      <c r="A21" s="1" t="s">
        <v>171</v>
      </c>
      <c r="E21" s="52" t="s">
        <v>175</v>
      </c>
      <c r="G21" s="93">
        <v>0.23</v>
      </c>
      <c r="I21" s="14">
        <v>156757280663</v>
      </c>
      <c r="J21" s="14"/>
      <c r="K21" s="14">
        <v>0</v>
      </c>
      <c r="M21" s="14">
        <v>156757280663</v>
      </c>
      <c r="N21" s="14"/>
      <c r="O21" s="14">
        <v>718136871869</v>
      </c>
      <c r="P21" s="14"/>
      <c r="Q21" s="14">
        <v>0</v>
      </c>
      <c r="R21" s="14"/>
      <c r="S21" s="14">
        <v>718136871869</v>
      </c>
    </row>
    <row r="22" spans="1:19" ht="21" customHeight="1" x14ac:dyDescent="0.45">
      <c r="A22" s="17" t="s">
        <v>173</v>
      </c>
      <c r="C22" s="6"/>
      <c r="D22" s="6"/>
      <c r="E22" s="52" t="s">
        <v>178</v>
      </c>
      <c r="G22" s="93">
        <v>0.23</v>
      </c>
      <c r="I22" s="14">
        <v>57958099218</v>
      </c>
      <c r="K22" s="14">
        <v>0</v>
      </c>
      <c r="M22" s="14">
        <v>57958099218</v>
      </c>
      <c r="O22" s="14">
        <v>245538752998</v>
      </c>
      <c r="Q22" s="14">
        <v>0</v>
      </c>
      <c r="S22" s="14">
        <v>245538752998</v>
      </c>
    </row>
    <row r="23" spans="1:19" ht="21" customHeight="1" x14ac:dyDescent="0.45">
      <c r="A23" s="17" t="s">
        <v>153</v>
      </c>
      <c r="C23" s="23"/>
      <c r="D23" s="23"/>
      <c r="E23" s="54" t="s">
        <v>160</v>
      </c>
      <c r="F23" s="54"/>
      <c r="G23" s="93">
        <v>0.23</v>
      </c>
      <c r="I23" s="14">
        <v>69292346094</v>
      </c>
      <c r="J23" s="14"/>
      <c r="K23" s="14">
        <v>0</v>
      </c>
      <c r="L23" s="14"/>
      <c r="M23" s="14">
        <v>69292346094</v>
      </c>
      <c r="N23" s="14"/>
      <c r="O23" s="14">
        <v>312389155065</v>
      </c>
      <c r="P23" s="14"/>
      <c r="Q23" s="14">
        <v>0</v>
      </c>
      <c r="R23" s="14"/>
      <c r="S23" s="14">
        <v>312389155065</v>
      </c>
    </row>
    <row r="24" spans="1:19" ht="21" customHeight="1" x14ac:dyDescent="0.45">
      <c r="A24" s="17" t="s">
        <v>154</v>
      </c>
      <c r="C24" s="6"/>
      <c r="D24" s="6"/>
      <c r="E24" s="52" t="s">
        <v>157</v>
      </c>
      <c r="G24" s="93">
        <v>0.23</v>
      </c>
      <c r="I24" s="14">
        <v>101642507136</v>
      </c>
      <c r="K24" s="14">
        <v>0</v>
      </c>
      <c r="M24" s="14">
        <v>101642507136</v>
      </c>
      <c r="O24" s="14">
        <v>452484045190</v>
      </c>
      <c r="Q24" s="14">
        <v>0</v>
      </c>
      <c r="S24" s="14">
        <v>452484045190</v>
      </c>
    </row>
    <row r="25" spans="1:19" ht="21" customHeight="1" x14ac:dyDescent="0.45">
      <c r="A25" s="17" t="s">
        <v>254</v>
      </c>
      <c r="C25" s="23"/>
      <c r="D25" s="6"/>
      <c r="E25" s="52" t="s">
        <v>150</v>
      </c>
      <c r="G25" s="93">
        <v>0.23</v>
      </c>
      <c r="I25" s="14">
        <v>148399999973</v>
      </c>
      <c r="K25" s="14">
        <v>0</v>
      </c>
      <c r="M25" s="14">
        <v>148399999973</v>
      </c>
      <c r="O25" s="14">
        <v>685775342340</v>
      </c>
      <c r="Q25" s="14">
        <v>0</v>
      </c>
      <c r="S25" s="14">
        <v>685775342340</v>
      </c>
    </row>
    <row r="26" spans="1:19" ht="21" customHeight="1" x14ac:dyDescent="0.45">
      <c r="A26" s="17" t="s">
        <v>255</v>
      </c>
      <c r="C26" s="6"/>
      <c r="D26" s="6"/>
      <c r="E26" s="52" t="s">
        <v>150</v>
      </c>
      <c r="G26" s="93">
        <v>0.23</v>
      </c>
      <c r="I26" s="14">
        <v>148399999973</v>
      </c>
      <c r="K26" s="14">
        <v>0</v>
      </c>
      <c r="M26" s="14">
        <v>148399999973</v>
      </c>
      <c r="O26" s="14">
        <v>685775342340</v>
      </c>
      <c r="Q26" s="14">
        <v>0</v>
      </c>
      <c r="S26" s="14">
        <v>685775342340</v>
      </c>
    </row>
    <row r="27" spans="1:19" ht="21" customHeight="1" x14ac:dyDescent="0.45">
      <c r="A27" s="17" t="s">
        <v>148</v>
      </c>
      <c r="C27" s="23"/>
      <c r="D27" s="6"/>
      <c r="E27" s="54" t="s">
        <v>149</v>
      </c>
      <c r="F27" s="54"/>
      <c r="G27" s="93">
        <v>0.23</v>
      </c>
      <c r="I27" s="14">
        <v>74496317759</v>
      </c>
      <c r="J27" s="14"/>
      <c r="K27" s="14">
        <v>0</v>
      </c>
      <c r="L27" s="14"/>
      <c r="M27" s="14">
        <v>74496317759</v>
      </c>
      <c r="N27" s="14"/>
      <c r="O27" s="14">
        <v>314363293759</v>
      </c>
      <c r="P27" s="14"/>
      <c r="Q27" s="14">
        <v>0</v>
      </c>
      <c r="R27" s="14"/>
      <c r="S27" s="14">
        <v>314363293759</v>
      </c>
    </row>
    <row r="28" spans="1:19" ht="21" customHeight="1" x14ac:dyDescent="0.45">
      <c r="A28" s="1" t="s">
        <v>115</v>
      </c>
      <c r="C28" s="23"/>
      <c r="D28" s="6"/>
      <c r="E28" s="52" t="s">
        <v>117</v>
      </c>
      <c r="G28" s="93">
        <v>0.23</v>
      </c>
      <c r="I28" s="14">
        <v>62275896236</v>
      </c>
      <c r="K28" s="14">
        <v>0</v>
      </c>
      <c r="M28" s="14">
        <v>62275896236</v>
      </c>
      <c r="O28" s="14">
        <v>271849872990</v>
      </c>
      <c r="Q28" s="14">
        <v>0</v>
      </c>
      <c r="S28" s="14">
        <v>271849872990</v>
      </c>
    </row>
    <row r="29" spans="1:19" ht="21" customHeight="1" x14ac:dyDescent="0.45">
      <c r="A29" s="1" t="s">
        <v>203</v>
      </c>
      <c r="C29" s="23"/>
      <c r="D29" s="6"/>
      <c r="E29" s="52" t="s">
        <v>214</v>
      </c>
      <c r="G29" s="93">
        <v>0.23</v>
      </c>
      <c r="I29" s="14">
        <v>1424297182</v>
      </c>
      <c r="K29" s="14">
        <v>0</v>
      </c>
      <c r="M29" s="14">
        <v>1424297182</v>
      </c>
      <c r="O29" s="14">
        <v>1604184015</v>
      </c>
      <c r="Q29" s="14">
        <v>0</v>
      </c>
      <c r="S29" s="14">
        <v>1604184015</v>
      </c>
    </row>
    <row r="30" spans="1:19" ht="21" customHeight="1" x14ac:dyDescent="0.45">
      <c r="A30" s="17" t="s">
        <v>109</v>
      </c>
      <c r="C30" s="23"/>
      <c r="D30" s="6"/>
      <c r="E30" s="54" t="s">
        <v>112</v>
      </c>
      <c r="F30" s="54"/>
      <c r="G30" s="93">
        <v>0.23</v>
      </c>
      <c r="I30" s="14">
        <v>14356486295</v>
      </c>
      <c r="J30" s="14"/>
      <c r="K30" s="14">
        <v>0</v>
      </c>
      <c r="L30" s="14"/>
      <c r="M30" s="14">
        <v>14356486295</v>
      </c>
      <c r="N30" s="14"/>
      <c r="O30" s="14">
        <v>67783335585</v>
      </c>
      <c r="P30" s="14"/>
      <c r="Q30" s="14">
        <v>0</v>
      </c>
      <c r="R30" s="14"/>
      <c r="S30" s="14">
        <v>67783335585</v>
      </c>
    </row>
    <row r="31" spans="1:19" ht="23.25" customHeight="1" x14ac:dyDescent="0.45">
      <c r="A31" s="17" t="s">
        <v>110</v>
      </c>
      <c r="C31" s="6"/>
      <c r="D31" s="6"/>
      <c r="E31" s="52" t="s">
        <v>147</v>
      </c>
      <c r="G31" s="93">
        <v>0.23</v>
      </c>
      <c r="I31" s="14">
        <v>60093963990</v>
      </c>
      <c r="K31" s="14">
        <v>0</v>
      </c>
      <c r="M31" s="14">
        <v>60093963990</v>
      </c>
      <c r="O31" s="14">
        <v>255657089700</v>
      </c>
      <c r="Q31" s="14">
        <v>0</v>
      </c>
      <c r="S31" s="14">
        <v>255657089700</v>
      </c>
    </row>
    <row r="32" spans="1:19" ht="23.25" customHeight="1" x14ac:dyDescent="0.45">
      <c r="A32" s="17" t="s">
        <v>104</v>
      </c>
      <c r="C32" s="23"/>
      <c r="D32" s="6"/>
      <c r="E32" s="54" t="s">
        <v>106</v>
      </c>
      <c r="F32" s="54"/>
      <c r="G32" s="93">
        <v>0.18</v>
      </c>
      <c r="I32" s="14">
        <v>43236939165</v>
      </c>
      <c r="J32" s="14"/>
      <c r="K32" s="14">
        <v>0</v>
      </c>
      <c r="L32" s="14"/>
      <c r="M32" s="14">
        <v>43236939165</v>
      </c>
      <c r="N32" s="14"/>
      <c r="O32" s="14">
        <v>199704421880</v>
      </c>
      <c r="P32" s="14"/>
      <c r="Q32" s="14">
        <v>0</v>
      </c>
      <c r="R32" s="14"/>
      <c r="S32" s="14">
        <v>199704421880</v>
      </c>
    </row>
    <row r="33" spans="1:19" ht="23.25" customHeight="1" x14ac:dyDescent="0.45">
      <c r="A33" s="17" t="s">
        <v>89</v>
      </c>
      <c r="C33" s="23"/>
      <c r="D33" s="23"/>
      <c r="E33" s="54" t="s">
        <v>94</v>
      </c>
      <c r="F33" s="54"/>
      <c r="G33" s="93">
        <v>0.23</v>
      </c>
      <c r="I33" s="14">
        <v>77506401976</v>
      </c>
      <c r="K33" s="14">
        <v>0</v>
      </c>
      <c r="M33" s="14">
        <v>77506401976</v>
      </c>
      <c r="O33" s="14">
        <v>341191631084</v>
      </c>
      <c r="Q33" s="14">
        <v>0</v>
      </c>
      <c r="S33" s="14">
        <v>341191631084</v>
      </c>
    </row>
    <row r="34" spans="1:19" ht="23.25" customHeight="1" x14ac:dyDescent="0.45">
      <c r="A34" s="17" t="s">
        <v>85</v>
      </c>
      <c r="C34" s="23"/>
      <c r="D34" s="6"/>
      <c r="E34" s="52" t="s">
        <v>87</v>
      </c>
      <c r="G34" s="93">
        <v>0.23</v>
      </c>
      <c r="I34" s="14">
        <v>43908448590</v>
      </c>
      <c r="K34" s="14">
        <v>0</v>
      </c>
      <c r="M34" s="14">
        <v>43908448590</v>
      </c>
      <c r="O34" s="14">
        <v>205461088170</v>
      </c>
      <c r="Q34" s="14">
        <v>0</v>
      </c>
      <c r="S34" s="14">
        <v>205461088170</v>
      </c>
    </row>
    <row r="35" spans="1:19" ht="23.25" customHeight="1" x14ac:dyDescent="0.45">
      <c r="A35" s="17" t="s">
        <v>26</v>
      </c>
      <c r="C35" s="23"/>
      <c r="D35" s="23"/>
      <c r="E35" s="54" t="s">
        <v>28</v>
      </c>
      <c r="F35" s="54"/>
      <c r="G35" s="93">
        <v>0.23</v>
      </c>
      <c r="I35" s="14">
        <v>7960795751</v>
      </c>
      <c r="K35" s="14">
        <v>0</v>
      </c>
      <c r="M35" s="14">
        <v>7960795751</v>
      </c>
      <c r="O35" s="14">
        <v>48031023503</v>
      </c>
      <c r="Q35" s="14">
        <v>0</v>
      </c>
      <c r="S35" s="14">
        <v>48031023503</v>
      </c>
    </row>
    <row r="36" spans="1:19" ht="23.25" customHeight="1" x14ac:dyDescent="0.45">
      <c r="A36" s="17" t="s">
        <v>29</v>
      </c>
      <c r="C36" s="23"/>
      <c r="D36" s="23"/>
      <c r="E36" s="54" t="s">
        <v>31</v>
      </c>
      <c r="F36" s="54"/>
      <c r="G36" s="93">
        <v>0.23</v>
      </c>
      <c r="I36" s="14">
        <v>13604026519</v>
      </c>
      <c r="K36" s="14">
        <v>0</v>
      </c>
      <c r="M36" s="14">
        <v>13604026519</v>
      </c>
      <c r="O36" s="14">
        <v>61797575323</v>
      </c>
      <c r="Q36" s="14">
        <v>0</v>
      </c>
      <c r="S36" s="14">
        <v>61797575323</v>
      </c>
    </row>
    <row r="37" spans="1:19" ht="23.25" customHeight="1" x14ac:dyDescent="0.45">
      <c r="A37" s="17" t="s">
        <v>88</v>
      </c>
      <c r="C37" s="23"/>
      <c r="D37" s="23"/>
      <c r="E37" s="54" t="s">
        <v>91</v>
      </c>
      <c r="F37" s="54"/>
      <c r="G37" s="93">
        <v>0.23</v>
      </c>
      <c r="I37" s="14">
        <v>44889160995</v>
      </c>
      <c r="K37" s="14">
        <v>0</v>
      </c>
      <c r="M37" s="14">
        <v>44889160995</v>
      </c>
      <c r="O37" s="14">
        <v>205138715114</v>
      </c>
      <c r="Q37" s="14">
        <v>0</v>
      </c>
      <c r="S37" s="14">
        <v>205138715114</v>
      </c>
    </row>
    <row r="38" spans="1:19" ht="23.25" customHeight="1" x14ac:dyDescent="0.45">
      <c r="A38" s="17" t="s">
        <v>98</v>
      </c>
      <c r="C38" s="23"/>
      <c r="D38" s="23"/>
      <c r="E38" s="54" t="s">
        <v>100</v>
      </c>
      <c r="F38" s="54"/>
      <c r="G38" s="93">
        <v>0.18</v>
      </c>
      <c r="I38" s="14">
        <v>0</v>
      </c>
      <c r="K38" s="14">
        <v>0</v>
      </c>
      <c r="M38" s="14">
        <v>0</v>
      </c>
      <c r="O38" s="14">
        <v>8527629312</v>
      </c>
      <c r="Q38" s="14">
        <v>0</v>
      </c>
      <c r="S38" s="14">
        <v>8527629312</v>
      </c>
    </row>
    <row r="39" spans="1:19" ht="23.25" customHeight="1" x14ac:dyDescent="0.45">
      <c r="A39" s="17" t="s">
        <v>97</v>
      </c>
      <c r="C39" s="23"/>
      <c r="D39" s="6"/>
      <c r="E39" s="54" t="s">
        <v>99</v>
      </c>
      <c r="F39" s="54"/>
      <c r="G39" s="93">
        <v>0.18</v>
      </c>
      <c r="I39" s="14">
        <v>0</v>
      </c>
      <c r="J39" s="14"/>
      <c r="K39" s="14">
        <v>0</v>
      </c>
      <c r="L39" s="14"/>
      <c r="M39" s="14">
        <v>0</v>
      </c>
      <c r="N39" s="14"/>
      <c r="O39" s="14">
        <v>56789258937</v>
      </c>
      <c r="P39" s="14"/>
      <c r="Q39" s="14">
        <v>0</v>
      </c>
      <c r="R39" s="14"/>
      <c r="S39" s="14">
        <v>56789258937</v>
      </c>
    </row>
    <row r="40" spans="1:19" ht="23.25" customHeight="1" x14ac:dyDescent="0.45">
      <c r="A40" s="17" t="s">
        <v>96</v>
      </c>
      <c r="C40" s="23"/>
      <c r="D40" s="6"/>
      <c r="E40" s="52" t="s">
        <v>99</v>
      </c>
      <c r="G40" s="93">
        <v>0.18</v>
      </c>
      <c r="I40" s="14">
        <v>0</v>
      </c>
      <c r="K40" s="14">
        <v>0</v>
      </c>
      <c r="M40" s="14">
        <v>0</v>
      </c>
      <c r="O40" s="14">
        <v>26187478355</v>
      </c>
      <c r="Q40" s="14">
        <v>0</v>
      </c>
      <c r="S40" s="14">
        <v>26187478355</v>
      </c>
    </row>
    <row r="41" spans="1:19" ht="21" customHeight="1" x14ac:dyDescent="0.45">
      <c r="A41" s="95" t="s">
        <v>144</v>
      </c>
      <c r="C41" s="1"/>
      <c r="D41" s="1"/>
      <c r="E41" s="14"/>
      <c r="G41" s="20"/>
      <c r="I41" s="36">
        <f>SUM(I9:I40)</f>
        <v>7508915270367</v>
      </c>
      <c r="J41" s="32"/>
      <c r="K41" s="36">
        <f>SUM(K9:K40)</f>
        <v>2866969392</v>
      </c>
      <c r="L41" s="32"/>
      <c r="M41" s="36">
        <f>SUM(M9:M40)</f>
        <v>7511782239759</v>
      </c>
      <c r="N41" s="32"/>
      <c r="O41" s="36">
        <f>SUM(O9:O40)</f>
        <v>25295402597705</v>
      </c>
      <c r="P41" s="32"/>
      <c r="Q41" s="36">
        <f>SUM(Q9:Q40)</f>
        <v>-10071765450</v>
      </c>
      <c r="R41" s="32"/>
      <c r="S41" s="36">
        <f>SUM(S9:S40)</f>
        <v>25285330832255</v>
      </c>
    </row>
  </sheetData>
  <sortState xmlns:xlrd2="http://schemas.microsoft.com/office/spreadsheetml/2017/richdata2" ref="A9:S40">
    <sortCondition descending="1" ref="S9:S40"/>
  </sortState>
  <mergeCells count="7">
    <mergeCell ref="A1:S1"/>
    <mergeCell ref="A2:S2"/>
    <mergeCell ref="A3:S3"/>
    <mergeCell ref="A5:S5"/>
    <mergeCell ref="A6:A7"/>
    <mergeCell ref="I6:M6"/>
    <mergeCell ref="O6:S6"/>
  </mergeCells>
  <pageMargins left="0.39" right="0.39" top="0.39" bottom="0.39" header="0" footer="0"/>
  <pageSetup paperSize="9" scale="67" fitToHeight="0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theme="6" tint="0.59999389629810485"/>
    <pageSetUpPr fitToPage="1"/>
  </sheetPr>
  <dimension ref="A1:M11"/>
  <sheetViews>
    <sheetView rightToLeft="1" view="pageBreakPreview" zoomScale="115" zoomScaleNormal="100" zoomScaleSheetLayoutView="115" workbookViewId="0">
      <selection activeCell="L14" sqref="L14"/>
    </sheetView>
  </sheetViews>
  <sheetFormatPr defaultRowHeight="22.5" customHeight="1" x14ac:dyDescent="0.45"/>
  <cols>
    <col min="1" max="1" width="39" style="18" customWidth="1"/>
    <col min="2" max="2" width="0.85546875" style="18" customWidth="1"/>
    <col min="3" max="3" width="21.28515625" style="11" customWidth="1"/>
    <col min="4" max="4" width="0.85546875" style="11" customWidth="1"/>
    <col min="5" max="5" width="21.28515625" style="11" customWidth="1"/>
    <col min="6" max="6" width="0.85546875" style="11" customWidth="1"/>
    <col min="7" max="7" width="21.28515625" style="11" customWidth="1"/>
    <col min="8" max="8" width="0.85546875" style="11" customWidth="1"/>
    <col min="9" max="9" width="21.28515625" style="11" customWidth="1"/>
    <col min="10" max="10" width="0.85546875" style="11" customWidth="1"/>
    <col min="11" max="11" width="21.28515625" style="11" customWidth="1"/>
    <col min="12" max="12" width="0.85546875" style="11" customWidth="1"/>
    <col min="13" max="13" width="21.28515625" style="11" customWidth="1"/>
    <col min="14" max="14" width="0.28515625" style="18" customWidth="1"/>
    <col min="15" max="15" width="9.140625" style="18"/>
    <col min="16" max="16" width="21.7109375" style="18" bestFit="1" customWidth="1"/>
    <col min="17" max="16384" width="9.140625" style="18"/>
  </cols>
  <sheetData>
    <row r="1" spans="1:13" ht="22.5" customHeight="1" x14ac:dyDescent="0.45">
      <c r="A1" s="206" t="s">
        <v>0</v>
      </c>
      <c r="B1" s="206"/>
      <c r="C1" s="206"/>
      <c r="D1" s="206"/>
      <c r="E1" s="206"/>
      <c r="F1" s="206"/>
      <c r="G1" s="206"/>
      <c r="H1" s="206"/>
      <c r="I1" s="206"/>
      <c r="J1" s="206"/>
      <c r="K1" s="206"/>
      <c r="L1" s="206"/>
      <c r="M1" s="206"/>
    </row>
    <row r="2" spans="1:13" ht="22.5" customHeight="1" x14ac:dyDescent="0.45">
      <c r="A2" s="206" t="s">
        <v>43</v>
      </c>
      <c r="B2" s="206"/>
      <c r="C2" s="206"/>
      <c r="D2" s="206"/>
      <c r="E2" s="206"/>
      <c r="F2" s="206"/>
      <c r="G2" s="206"/>
      <c r="H2" s="206"/>
      <c r="I2" s="206"/>
      <c r="J2" s="206"/>
      <c r="K2" s="206"/>
      <c r="L2" s="206"/>
      <c r="M2" s="206"/>
    </row>
    <row r="3" spans="1:13" ht="22.5" customHeight="1" x14ac:dyDescent="0.45">
      <c r="A3" s="206" t="str">
        <f>سهام!A3</f>
        <v>برای ماه منتهی به 1405/04/31</v>
      </c>
      <c r="B3" s="206"/>
      <c r="C3" s="206"/>
      <c r="D3" s="206"/>
      <c r="E3" s="206"/>
      <c r="F3" s="206"/>
      <c r="G3" s="206"/>
      <c r="H3" s="206"/>
      <c r="I3" s="206"/>
      <c r="J3" s="206"/>
      <c r="K3" s="206"/>
      <c r="L3" s="206"/>
      <c r="M3" s="206"/>
    </row>
    <row r="5" spans="1:13" ht="22.5" customHeight="1" x14ac:dyDescent="0.45">
      <c r="A5" s="235" t="s">
        <v>73</v>
      </c>
      <c r="B5" s="235"/>
      <c r="C5" s="235"/>
      <c r="D5" s="235"/>
      <c r="E5" s="235"/>
      <c r="F5" s="235"/>
      <c r="G5" s="235"/>
      <c r="H5" s="235"/>
      <c r="I5" s="235"/>
      <c r="J5" s="235"/>
      <c r="K5" s="235"/>
      <c r="L5" s="235"/>
      <c r="M5" s="235"/>
    </row>
    <row r="6" spans="1:13" ht="22.5" customHeight="1" x14ac:dyDescent="0.45">
      <c r="A6" s="236" t="s">
        <v>44</v>
      </c>
      <c r="C6" s="236" t="s">
        <v>53</v>
      </c>
      <c r="D6" s="236"/>
      <c r="E6" s="236"/>
      <c r="F6" s="236"/>
      <c r="G6" s="236"/>
      <c r="I6" s="236" t="s">
        <v>225</v>
      </c>
      <c r="J6" s="236"/>
      <c r="K6" s="236"/>
      <c r="L6" s="236"/>
      <c r="M6" s="236"/>
    </row>
    <row r="7" spans="1:13" ht="22.5" customHeight="1" x14ac:dyDescent="0.45">
      <c r="A7" s="236"/>
      <c r="C7" s="8" t="s">
        <v>71</v>
      </c>
      <c r="D7" s="69"/>
      <c r="E7" s="8" t="s">
        <v>68</v>
      </c>
      <c r="F7" s="69"/>
      <c r="G7" s="8" t="s">
        <v>72</v>
      </c>
      <c r="I7" s="8" t="s">
        <v>71</v>
      </c>
      <c r="J7" s="69"/>
      <c r="K7" s="8" t="s">
        <v>68</v>
      </c>
      <c r="L7" s="69"/>
      <c r="M7" s="8" t="s">
        <v>72</v>
      </c>
    </row>
    <row r="8" spans="1:13" ht="22.5" customHeight="1" x14ac:dyDescent="0.45">
      <c r="A8" s="20"/>
      <c r="C8" s="55" t="s">
        <v>121</v>
      </c>
      <c r="D8" s="14"/>
      <c r="E8" s="55" t="s">
        <v>121</v>
      </c>
      <c r="F8" s="14"/>
      <c r="G8" s="55" t="s">
        <v>121</v>
      </c>
      <c r="I8" s="55" t="s">
        <v>121</v>
      </c>
      <c r="J8" s="14"/>
      <c r="K8" s="55" t="s">
        <v>121</v>
      </c>
      <c r="L8" s="14"/>
      <c r="M8" s="55" t="s">
        <v>121</v>
      </c>
    </row>
    <row r="9" spans="1:13" ht="22.5" customHeight="1" x14ac:dyDescent="0.45">
      <c r="A9" s="80" t="s">
        <v>122</v>
      </c>
      <c r="C9" s="33">
        <v>3228857104270</v>
      </c>
      <c r="D9" s="33"/>
      <c r="E9" s="11">
        <v>2866969392</v>
      </c>
      <c r="F9" s="33"/>
      <c r="G9" s="33">
        <v>3231724073662</v>
      </c>
      <c r="H9" s="33"/>
      <c r="I9" s="33">
        <v>14261867837966</v>
      </c>
      <c r="J9" s="33"/>
      <c r="K9" s="11">
        <v>-10071765450</v>
      </c>
      <c r="L9" s="33"/>
      <c r="M9" s="14">
        <v>14251796072516</v>
      </c>
    </row>
    <row r="10" spans="1:13" ht="22.5" customHeight="1" x14ac:dyDescent="0.45">
      <c r="A10" s="35" t="s">
        <v>144</v>
      </c>
      <c r="C10" s="79">
        <f>SUM(C9)</f>
        <v>3228857104270</v>
      </c>
      <c r="D10" s="33"/>
      <c r="E10" s="79">
        <f>SUM(E9)</f>
        <v>2866969392</v>
      </c>
      <c r="F10" s="33"/>
      <c r="G10" s="79">
        <f>SUM(G9)</f>
        <v>3231724073662</v>
      </c>
      <c r="H10" s="33"/>
      <c r="I10" s="79">
        <f>SUM(I9)</f>
        <v>14261867837966</v>
      </c>
      <c r="J10" s="33"/>
      <c r="K10" s="79">
        <f>SUM(K9)</f>
        <v>-10071765450</v>
      </c>
      <c r="L10" s="33"/>
      <c r="M10" s="79">
        <f>SUM(M9)</f>
        <v>14251796072516</v>
      </c>
    </row>
    <row r="11" spans="1:13" ht="22.5" customHeight="1" x14ac:dyDescent="0.45">
      <c r="C11" s="33"/>
      <c r="D11" s="33"/>
      <c r="E11" s="33"/>
      <c r="F11" s="33"/>
      <c r="G11" s="33"/>
      <c r="H11" s="33"/>
      <c r="I11" s="33"/>
      <c r="J11" s="33"/>
      <c r="K11" s="33"/>
      <c r="L11" s="33"/>
      <c r="M11" s="33"/>
    </row>
  </sheetData>
  <sortState xmlns:xlrd2="http://schemas.microsoft.com/office/spreadsheetml/2017/richdata2" ref="A9:M9">
    <sortCondition descending="1" ref="M9"/>
  </sortState>
  <mergeCells count="7">
    <mergeCell ref="A1:M1"/>
    <mergeCell ref="A2:M2"/>
    <mergeCell ref="A3:M3"/>
    <mergeCell ref="A5:M5"/>
    <mergeCell ref="A6:A7"/>
    <mergeCell ref="C6:G6"/>
    <mergeCell ref="I6:M6"/>
  </mergeCells>
  <pageMargins left="0.39" right="0.39" top="0.39" bottom="0.39" header="0" footer="0"/>
  <pageSetup paperSize="9" scale="82" fitToHeight="0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theme="6" tint="0.39997558519241921"/>
    <pageSetUpPr fitToPage="1"/>
  </sheetPr>
  <dimension ref="A1:T28"/>
  <sheetViews>
    <sheetView rightToLeft="1" view="pageBreakPreview" zoomScale="85" zoomScaleNormal="100" zoomScaleSheetLayoutView="85" workbookViewId="0">
      <selection activeCell="I22" sqref="I22"/>
    </sheetView>
  </sheetViews>
  <sheetFormatPr defaultRowHeight="18.75" x14ac:dyDescent="0.45"/>
  <cols>
    <col min="1" max="1" width="40.7109375" style="18" bestFit="1" customWidth="1"/>
    <col min="2" max="2" width="0.85546875" style="18" customWidth="1"/>
    <col min="3" max="3" width="13.85546875" style="11" bestFit="1" customWidth="1"/>
    <col min="4" max="4" width="0.85546875" style="11" customWidth="1"/>
    <col min="5" max="5" width="20.85546875" style="11" bestFit="1" customWidth="1"/>
    <col min="6" max="6" width="0.85546875" style="11" customWidth="1"/>
    <col min="7" max="7" width="20.42578125" style="11" bestFit="1" customWidth="1"/>
    <col min="8" max="8" width="0.85546875" style="11" customWidth="1"/>
    <col min="9" max="9" width="18.42578125" style="11" customWidth="1"/>
    <col min="10" max="10" width="0.85546875" style="11" customWidth="1"/>
    <col min="11" max="11" width="24.85546875" style="11" bestFit="1" customWidth="1"/>
    <col min="12" max="12" width="0.85546875" style="11" customWidth="1"/>
    <col min="13" max="13" width="21" style="11" bestFit="1" customWidth="1"/>
    <col min="14" max="14" width="0.85546875" style="11" customWidth="1"/>
    <col min="15" max="15" width="24.7109375" style="11" customWidth="1"/>
    <col min="16" max="16" width="0.85546875" style="11" customWidth="1"/>
    <col min="17" max="17" width="19.28515625" style="11" bestFit="1" customWidth="1"/>
    <col min="18" max="18" width="18" style="18" bestFit="1" customWidth="1"/>
    <col min="19" max="19" width="26" style="18" bestFit="1" customWidth="1"/>
    <col min="20" max="20" width="18.85546875" style="18" bestFit="1" customWidth="1"/>
    <col min="21" max="21" width="8.85546875" style="18" customWidth="1"/>
    <col min="22" max="34" width="9.140625" style="18" customWidth="1"/>
    <col min="35" max="35" width="20.7109375" style="18" bestFit="1" customWidth="1"/>
    <col min="36" max="36" width="16" style="18" bestFit="1" customWidth="1"/>
    <col min="37" max="16384" width="9.140625" style="18"/>
  </cols>
  <sheetData>
    <row r="1" spans="1:20" ht="21" x14ac:dyDescent="0.45">
      <c r="A1" s="206" t="s">
        <v>0</v>
      </c>
      <c r="B1" s="206"/>
      <c r="C1" s="206"/>
      <c r="D1" s="206"/>
      <c r="E1" s="206"/>
      <c r="F1" s="206"/>
      <c r="G1" s="206"/>
      <c r="H1" s="206"/>
      <c r="I1" s="206"/>
      <c r="J1" s="206"/>
      <c r="K1" s="206"/>
      <c r="L1" s="206"/>
      <c r="M1" s="206"/>
      <c r="N1" s="206"/>
      <c r="O1" s="206"/>
      <c r="P1" s="206"/>
      <c r="Q1" s="206"/>
    </row>
    <row r="2" spans="1:20" ht="21" x14ac:dyDescent="0.45">
      <c r="A2" s="206" t="s">
        <v>43</v>
      </c>
      <c r="B2" s="206"/>
      <c r="C2" s="206"/>
      <c r="D2" s="206"/>
      <c r="E2" s="206"/>
      <c r="F2" s="206"/>
      <c r="G2" s="206"/>
      <c r="H2" s="206"/>
      <c r="I2" s="206"/>
      <c r="J2" s="206"/>
      <c r="K2" s="206"/>
      <c r="L2" s="206"/>
      <c r="M2" s="206"/>
      <c r="N2" s="206"/>
      <c r="O2" s="206"/>
      <c r="P2" s="206"/>
      <c r="Q2" s="206"/>
    </row>
    <row r="3" spans="1:20" ht="21" x14ac:dyDescent="0.45">
      <c r="A3" s="206" t="str">
        <f>سهام!A3</f>
        <v>برای ماه منتهی به 1405/04/31</v>
      </c>
      <c r="B3" s="206"/>
      <c r="C3" s="206"/>
      <c r="D3" s="206"/>
      <c r="E3" s="206"/>
      <c r="F3" s="206"/>
      <c r="G3" s="206"/>
      <c r="H3" s="206"/>
      <c r="I3" s="206"/>
      <c r="J3" s="206"/>
      <c r="K3" s="206"/>
      <c r="L3" s="206"/>
      <c r="M3" s="206"/>
      <c r="N3" s="206"/>
      <c r="O3" s="206"/>
      <c r="P3" s="206"/>
      <c r="Q3" s="206"/>
    </row>
    <row r="5" spans="1:20" ht="21" x14ac:dyDescent="0.45">
      <c r="A5" s="235" t="s">
        <v>74</v>
      </c>
      <c r="B5" s="235"/>
      <c r="C5" s="235"/>
      <c r="D5" s="235"/>
      <c r="E5" s="235"/>
      <c r="F5" s="235"/>
      <c r="G5" s="235"/>
      <c r="H5" s="235"/>
      <c r="I5" s="235"/>
      <c r="J5" s="235"/>
      <c r="K5" s="235"/>
      <c r="L5" s="235"/>
      <c r="M5" s="235"/>
      <c r="N5" s="235"/>
      <c r="O5" s="235"/>
      <c r="P5" s="235"/>
      <c r="Q5" s="235"/>
      <c r="R5" s="237"/>
      <c r="S5" s="237"/>
    </row>
    <row r="6" spans="1:20" ht="21" x14ac:dyDescent="0.45">
      <c r="A6" s="207" t="s">
        <v>44</v>
      </c>
      <c r="C6" s="236" t="s">
        <v>53</v>
      </c>
      <c r="D6" s="236"/>
      <c r="E6" s="236"/>
      <c r="F6" s="236"/>
      <c r="G6" s="236"/>
      <c r="H6" s="236"/>
      <c r="I6" s="236"/>
      <c r="K6" s="236" t="s">
        <v>225</v>
      </c>
      <c r="L6" s="236"/>
      <c r="M6" s="236"/>
      <c r="N6" s="236"/>
      <c r="O6" s="236"/>
      <c r="P6" s="236"/>
      <c r="Q6" s="236"/>
      <c r="R6" s="237"/>
      <c r="S6" s="237"/>
    </row>
    <row r="7" spans="1:20" ht="42" x14ac:dyDescent="0.45">
      <c r="A7" s="207"/>
      <c r="C7" s="8" t="s">
        <v>6</v>
      </c>
      <c r="D7" s="69"/>
      <c r="E7" s="8" t="s">
        <v>75</v>
      </c>
      <c r="F7" s="69"/>
      <c r="G7" s="8" t="s">
        <v>76</v>
      </c>
      <c r="H7" s="69"/>
      <c r="I7" s="8" t="s">
        <v>77</v>
      </c>
      <c r="K7" s="8" t="s">
        <v>6</v>
      </c>
      <c r="L7" s="69"/>
      <c r="M7" s="8" t="s">
        <v>75</v>
      </c>
      <c r="N7" s="69"/>
      <c r="O7" s="8" t="s">
        <v>76</v>
      </c>
      <c r="P7" s="69"/>
      <c r="Q7" s="8" t="s">
        <v>77</v>
      </c>
      <c r="R7" s="237"/>
      <c r="S7" s="237"/>
    </row>
    <row r="8" spans="1:20" ht="21" x14ac:dyDescent="0.55000000000000004">
      <c r="A8" s="113"/>
      <c r="C8" s="115"/>
      <c r="D8" s="14"/>
      <c r="E8" s="55" t="s">
        <v>121</v>
      </c>
      <c r="F8" s="14"/>
      <c r="G8" s="55" t="s">
        <v>121</v>
      </c>
      <c r="H8" s="14"/>
      <c r="I8" s="55" t="s">
        <v>121</v>
      </c>
      <c r="K8" s="115"/>
      <c r="L8" s="14"/>
      <c r="M8" s="55" t="s">
        <v>121</v>
      </c>
      <c r="N8" s="14"/>
      <c r="O8" s="55" t="s">
        <v>121</v>
      </c>
      <c r="P8" s="14"/>
      <c r="Q8" s="55" t="s">
        <v>121</v>
      </c>
      <c r="R8" s="135"/>
      <c r="S8" s="135"/>
    </row>
    <row r="9" spans="1:20" ht="21" x14ac:dyDescent="0.55000000000000004">
      <c r="A9" s="1" t="s">
        <v>114</v>
      </c>
      <c r="C9" s="33">
        <v>30000000</v>
      </c>
      <c r="D9" s="33"/>
      <c r="E9" s="33">
        <v>219719206381</v>
      </c>
      <c r="F9" s="33"/>
      <c r="G9" s="33">
        <v>-172948232085</v>
      </c>
      <c r="H9" s="33"/>
      <c r="I9" s="33">
        <v>46770974296</v>
      </c>
      <c r="J9" s="33"/>
      <c r="K9" s="33">
        <v>121400000</v>
      </c>
      <c r="L9" s="33"/>
      <c r="M9" s="33">
        <v>837566047604</v>
      </c>
      <c r="N9" s="33"/>
      <c r="O9" s="33">
        <f>Q9-M9</f>
        <v>-683360705020</v>
      </c>
      <c r="P9" s="33"/>
      <c r="Q9" s="33">
        <v>154205342584</v>
      </c>
      <c r="R9" s="155"/>
      <c r="S9" s="155"/>
      <c r="T9" s="11"/>
    </row>
    <row r="10" spans="1:20" ht="21" x14ac:dyDescent="0.55000000000000004">
      <c r="A10" s="1" t="s">
        <v>168</v>
      </c>
      <c r="C10" s="33">
        <v>0</v>
      </c>
      <c r="D10" s="33"/>
      <c r="E10" s="33">
        <v>0</v>
      </c>
      <c r="F10" s="33"/>
      <c r="G10" s="33">
        <v>0</v>
      </c>
      <c r="H10" s="33"/>
      <c r="I10" s="33">
        <v>0</v>
      </c>
      <c r="J10" s="33"/>
      <c r="K10" s="33">
        <v>990000</v>
      </c>
      <c r="L10" s="33"/>
      <c r="M10" s="33">
        <v>10282333337</v>
      </c>
      <c r="N10" s="33"/>
      <c r="O10" s="33">
        <v>-9877230000</v>
      </c>
      <c r="P10" s="33"/>
      <c r="Q10" s="33">
        <v>405103337</v>
      </c>
      <c r="R10" s="187"/>
      <c r="S10" s="187"/>
      <c r="T10" s="11"/>
    </row>
    <row r="11" spans="1:20" ht="21" x14ac:dyDescent="0.55000000000000004">
      <c r="A11" s="1" t="s">
        <v>161</v>
      </c>
      <c r="C11" s="33">
        <v>0</v>
      </c>
      <c r="D11" s="33"/>
      <c r="E11" s="33">
        <v>0</v>
      </c>
      <c r="F11" s="33"/>
      <c r="G11" s="33">
        <v>0</v>
      </c>
      <c r="H11" s="33"/>
      <c r="I11" s="33">
        <v>0</v>
      </c>
      <c r="J11" s="33"/>
      <c r="K11" s="33">
        <v>89879</v>
      </c>
      <c r="L11" s="33"/>
      <c r="M11" s="33">
        <v>353065294688</v>
      </c>
      <c r="N11" s="33"/>
      <c r="O11" s="33">
        <v>-451006350712</v>
      </c>
      <c r="P11" s="33"/>
      <c r="Q11" s="33">
        <v>-97941056024</v>
      </c>
      <c r="R11" s="187"/>
      <c r="S11" s="187"/>
      <c r="T11" s="11"/>
    </row>
    <row r="12" spans="1:20" ht="21" x14ac:dyDescent="0.55000000000000004">
      <c r="A12" s="1" t="s">
        <v>26</v>
      </c>
      <c r="C12" s="33">
        <v>526865</v>
      </c>
      <c r="D12" s="33"/>
      <c r="E12" s="33">
        <v>526865000000</v>
      </c>
      <c r="F12" s="33"/>
      <c r="G12" s="33">
        <v>-493450409484</v>
      </c>
      <c r="H12" s="33"/>
      <c r="I12" s="33">
        <v>33414590516</v>
      </c>
      <c r="J12" s="33"/>
      <c r="K12" s="33">
        <v>526865</v>
      </c>
      <c r="L12" s="33"/>
      <c r="M12" s="33">
        <v>526865000000</v>
      </c>
      <c r="N12" s="33"/>
      <c r="O12" s="33">
        <v>-493450409484</v>
      </c>
      <c r="P12" s="33"/>
      <c r="Q12" s="33">
        <v>33414590516</v>
      </c>
      <c r="R12" s="187"/>
      <c r="S12" s="187"/>
      <c r="T12" s="11"/>
    </row>
    <row r="13" spans="1:20" ht="21" x14ac:dyDescent="0.55000000000000004">
      <c r="A13" s="1" t="s">
        <v>97</v>
      </c>
      <c r="C13" s="33">
        <v>0</v>
      </c>
      <c r="D13" s="33"/>
      <c r="E13" s="33">
        <v>0</v>
      </c>
      <c r="F13" s="33"/>
      <c r="G13" s="33">
        <v>0</v>
      </c>
      <c r="H13" s="33"/>
      <c r="I13" s="33">
        <v>0</v>
      </c>
      <c r="J13" s="33"/>
      <c r="K13" s="33">
        <v>4302000</v>
      </c>
      <c r="L13" s="33"/>
      <c r="M13" s="33">
        <v>4302000000000</v>
      </c>
      <c r="N13" s="33"/>
      <c r="O13" s="33">
        <v>-4299660787500</v>
      </c>
      <c r="P13" s="33"/>
      <c r="Q13" s="33">
        <v>2339212500</v>
      </c>
      <c r="R13" s="187"/>
      <c r="S13" s="187"/>
      <c r="T13" s="11"/>
    </row>
    <row r="14" spans="1:20" ht="21" x14ac:dyDescent="0.55000000000000004">
      <c r="A14" s="1" t="s">
        <v>96</v>
      </c>
      <c r="C14" s="33">
        <v>0</v>
      </c>
      <c r="D14" s="33"/>
      <c r="E14" s="33">
        <v>0</v>
      </c>
      <c r="F14" s="33"/>
      <c r="G14" s="33">
        <v>0</v>
      </c>
      <c r="H14" s="33"/>
      <c r="I14" s="33">
        <v>0</v>
      </c>
      <c r="J14" s="33"/>
      <c r="K14" s="33">
        <v>1983800</v>
      </c>
      <c r="L14" s="33"/>
      <c r="M14" s="33">
        <v>1983800000000</v>
      </c>
      <c r="N14" s="33"/>
      <c r="O14" s="33">
        <v>-1982721308750</v>
      </c>
      <c r="P14" s="33"/>
      <c r="Q14" s="33">
        <v>1078691250</v>
      </c>
      <c r="R14" s="155"/>
      <c r="S14" s="155"/>
    </row>
    <row r="15" spans="1:20" ht="21" x14ac:dyDescent="0.55000000000000004">
      <c r="A15" s="1" t="s">
        <v>98</v>
      </c>
      <c r="C15" s="33">
        <v>0</v>
      </c>
      <c r="D15" s="33"/>
      <c r="E15" s="33">
        <v>0</v>
      </c>
      <c r="F15" s="33"/>
      <c r="G15" s="33">
        <v>0</v>
      </c>
      <c r="H15" s="33"/>
      <c r="I15" s="33">
        <v>0</v>
      </c>
      <c r="J15" s="33"/>
      <c r="K15" s="33">
        <v>646000</v>
      </c>
      <c r="L15" s="33"/>
      <c r="M15" s="33">
        <v>646000000000</v>
      </c>
      <c r="N15" s="33"/>
      <c r="O15" s="33">
        <v>-645648737500</v>
      </c>
      <c r="P15" s="33"/>
      <c r="Q15" s="33">
        <v>351262500</v>
      </c>
      <c r="R15" s="195"/>
      <c r="S15" s="195"/>
    </row>
    <row r="16" spans="1:20" ht="24.75" customHeight="1" x14ac:dyDescent="0.55000000000000004">
      <c r="A16" s="1" t="s">
        <v>173</v>
      </c>
      <c r="C16" s="33">
        <v>0</v>
      </c>
      <c r="D16" s="33"/>
      <c r="E16" s="33">
        <v>0</v>
      </c>
      <c r="F16" s="33"/>
      <c r="G16" s="33">
        <v>0</v>
      </c>
      <c r="H16" s="33"/>
      <c r="I16" s="33">
        <v>0</v>
      </c>
      <c r="J16" s="33"/>
      <c r="K16" s="33">
        <v>122640</v>
      </c>
      <c r="L16" s="33"/>
      <c r="M16" s="33">
        <v>99952812248</v>
      </c>
      <c r="N16" s="33"/>
      <c r="O16" s="33">
        <v>-94920774748</v>
      </c>
      <c r="P16" s="33"/>
      <c r="Q16" s="33">
        <v>5032037500</v>
      </c>
      <c r="R16" s="157"/>
      <c r="S16" s="155"/>
    </row>
    <row r="17" spans="1:17" ht="21" x14ac:dyDescent="0.45">
      <c r="A17" s="116" t="s">
        <v>144</v>
      </c>
      <c r="E17" s="36">
        <f>SUM(E9:E16)</f>
        <v>746584206381</v>
      </c>
      <c r="G17" s="36">
        <f>SUM(G9:G16)</f>
        <v>-666398641569</v>
      </c>
      <c r="I17" s="36">
        <f>SUM(I9:I16)</f>
        <v>80185564812</v>
      </c>
      <c r="M17" s="36">
        <f>SUM(M9:M16)</f>
        <v>8759531487877</v>
      </c>
      <c r="O17" s="36">
        <f>SUM(O9:O16)</f>
        <v>-8660646303714</v>
      </c>
      <c r="Q17" s="36">
        <f>SUM(Q9:Q16)</f>
        <v>98885184163</v>
      </c>
    </row>
    <row r="19" spans="1:17" x14ac:dyDescent="0.45">
      <c r="A19" s="17"/>
      <c r="C19" s="33"/>
      <c r="D19" s="33"/>
      <c r="E19" s="33"/>
      <c r="F19" s="33"/>
      <c r="G19" s="33"/>
      <c r="H19" s="33"/>
      <c r="I19" s="33"/>
      <c r="J19" s="33"/>
      <c r="K19" s="33"/>
      <c r="L19" s="33"/>
      <c r="M19" s="33"/>
      <c r="N19" s="33"/>
      <c r="O19" s="33"/>
      <c r="P19" s="33"/>
      <c r="Q19" s="33"/>
    </row>
    <row r="20" spans="1:17" x14ac:dyDescent="0.45">
      <c r="A20" s="17"/>
      <c r="C20" s="33"/>
      <c r="D20" s="33"/>
      <c r="E20" s="33"/>
      <c r="F20" s="33"/>
      <c r="G20" s="33"/>
      <c r="H20" s="33"/>
      <c r="I20" s="33"/>
      <c r="J20" s="33"/>
      <c r="K20" s="33"/>
      <c r="L20" s="33"/>
      <c r="M20" s="33"/>
      <c r="N20" s="33"/>
      <c r="O20" s="33"/>
      <c r="P20" s="33"/>
      <c r="Q20" s="33"/>
    </row>
    <row r="21" spans="1:17" x14ac:dyDescent="0.45">
      <c r="A21" s="17"/>
      <c r="C21" s="33"/>
      <c r="D21" s="33"/>
      <c r="E21" s="33"/>
      <c r="F21" s="33"/>
      <c r="G21" s="33"/>
      <c r="H21" s="33"/>
      <c r="I21" s="33"/>
      <c r="J21" s="33"/>
      <c r="K21" s="33"/>
      <c r="L21" s="33"/>
      <c r="M21" s="33"/>
      <c r="N21" s="33"/>
      <c r="O21" s="33"/>
      <c r="P21" s="33"/>
      <c r="Q21" s="33"/>
    </row>
    <row r="22" spans="1:17" x14ac:dyDescent="0.45">
      <c r="A22" s="17"/>
      <c r="C22" s="33"/>
      <c r="D22" s="33"/>
      <c r="E22" s="33"/>
      <c r="F22" s="33"/>
      <c r="G22" s="33"/>
      <c r="H22" s="33"/>
      <c r="I22" s="33"/>
      <c r="J22" s="33"/>
      <c r="K22" s="33"/>
      <c r="L22" s="33"/>
      <c r="M22" s="33"/>
      <c r="N22" s="33"/>
      <c r="O22" s="33"/>
      <c r="P22" s="33"/>
      <c r="Q22" s="33"/>
    </row>
    <row r="23" spans="1:17" x14ac:dyDescent="0.45">
      <c r="A23" s="17"/>
      <c r="C23" s="33"/>
      <c r="D23" s="33"/>
      <c r="E23" s="33"/>
      <c r="F23" s="33"/>
      <c r="G23" s="33"/>
      <c r="H23" s="33"/>
      <c r="I23" s="33"/>
      <c r="J23" s="33"/>
      <c r="K23" s="33"/>
      <c r="L23" s="33"/>
      <c r="M23" s="33"/>
      <c r="N23" s="33"/>
      <c r="O23" s="33"/>
      <c r="P23" s="33"/>
      <c r="Q23" s="33"/>
    </row>
    <row r="24" spans="1:17" x14ac:dyDescent="0.45">
      <c r="A24" s="17"/>
      <c r="C24" s="33"/>
      <c r="D24" s="33"/>
      <c r="E24" s="33"/>
      <c r="F24" s="33"/>
      <c r="G24" s="33"/>
      <c r="H24" s="33"/>
      <c r="I24" s="33"/>
      <c r="J24" s="33"/>
      <c r="K24" s="204"/>
      <c r="L24" s="33"/>
      <c r="M24" s="33"/>
      <c r="N24" s="33"/>
      <c r="O24" s="33"/>
      <c r="P24" s="33"/>
      <c r="Q24" s="33"/>
    </row>
    <row r="25" spans="1:17" x14ac:dyDescent="0.45">
      <c r="A25" s="17"/>
      <c r="C25" s="33"/>
      <c r="D25" s="33"/>
      <c r="E25" s="33"/>
      <c r="F25" s="33"/>
      <c r="G25" s="33"/>
      <c r="H25" s="33"/>
      <c r="I25" s="33"/>
      <c r="J25" s="33"/>
      <c r="K25" s="33"/>
      <c r="L25" s="33"/>
      <c r="M25" s="33"/>
      <c r="N25" s="33"/>
      <c r="O25" s="33"/>
      <c r="P25" s="33"/>
      <c r="Q25" s="33"/>
    </row>
    <row r="26" spans="1:17" x14ac:dyDescent="0.45">
      <c r="A26" s="17"/>
      <c r="C26" s="33"/>
      <c r="D26" s="33"/>
      <c r="E26" s="33"/>
      <c r="F26" s="33"/>
      <c r="G26" s="33"/>
      <c r="H26" s="33"/>
      <c r="I26" s="33"/>
      <c r="J26" s="33"/>
      <c r="K26" s="205"/>
      <c r="L26" s="33"/>
      <c r="M26" s="33"/>
      <c r="N26" s="33"/>
      <c r="O26" s="33"/>
      <c r="P26" s="33"/>
      <c r="Q26" s="33"/>
    </row>
    <row r="27" spans="1:17" x14ac:dyDescent="0.45">
      <c r="A27" s="17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</row>
    <row r="28" spans="1:17" x14ac:dyDescent="0.45">
      <c r="A28" s="17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</row>
  </sheetData>
  <sortState xmlns:xlrd2="http://schemas.microsoft.com/office/spreadsheetml/2017/richdata2" ref="A9:Q16">
    <sortCondition descending="1" ref="Q9:Q16"/>
  </sortState>
  <mergeCells count="8">
    <mergeCell ref="R5:S7"/>
    <mergeCell ref="A1:Q1"/>
    <mergeCell ref="A2:Q2"/>
    <mergeCell ref="A3:Q3"/>
    <mergeCell ref="A5:Q5"/>
    <mergeCell ref="A6:A7"/>
    <mergeCell ref="C6:I6"/>
    <mergeCell ref="K6:Q6"/>
  </mergeCells>
  <pageMargins left="0.39" right="0.39" top="0.39" bottom="0.39" header="0" footer="0"/>
  <pageSetup paperSize="9" scale="67" fitToHeight="0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tabColor theme="6" tint="0.59999389629810485"/>
    <pageSetUpPr fitToPage="1"/>
  </sheetPr>
  <dimension ref="A1:X58"/>
  <sheetViews>
    <sheetView rightToLeft="1" view="pageBreakPreview" topLeftCell="A31" zoomScale="85" zoomScaleNormal="100" zoomScaleSheetLayoutView="85" workbookViewId="0">
      <selection activeCell="S48" sqref="S48"/>
    </sheetView>
  </sheetViews>
  <sheetFormatPr defaultRowHeight="19.5" customHeight="1" x14ac:dyDescent="0.45"/>
  <cols>
    <col min="1" max="1" width="33.28515625" style="18" customWidth="1"/>
    <col min="2" max="2" width="0.85546875" style="18" customWidth="1"/>
    <col min="3" max="3" width="15.5703125" style="11" bestFit="1" customWidth="1"/>
    <col min="4" max="4" width="0.85546875" style="11" customWidth="1"/>
    <col min="5" max="5" width="20.5703125" style="11" bestFit="1" customWidth="1"/>
    <col min="6" max="6" width="0.5703125" style="11" customWidth="1"/>
    <col min="7" max="7" width="22.85546875" style="11" bestFit="1" customWidth="1"/>
    <col min="8" max="8" width="0.85546875" style="11" customWidth="1"/>
    <col min="9" max="9" width="26.28515625" style="11" bestFit="1" customWidth="1"/>
    <col min="10" max="10" width="1.42578125" style="11" customWidth="1"/>
    <col min="11" max="11" width="15.5703125" style="11" bestFit="1" customWidth="1"/>
    <col min="12" max="12" width="0.85546875" style="11" customWidth="1"/>
    <col min="13" max="13" width="20.85546875" style="11" customWidth="1"/>
    <col min="14" max="14" width="0.85546875" style="11" customWidth="1"/>
    <col min="15" max="15" width="22.28515625" style="11" bestFit="1" customWidth="1"/>
    <col min="16" max="16" width="0.85546875" style="11" customWidth="1"/>
    <col min="17" max="17" width="22.28515625" style="11" customWidth="1"/>
    <col min="18" max="18" width="0.85546875" style="18" customWidth="1"/>
    <col min="19" max="19" width="17.85546875" style="18" bestFit="1" customWidth="1"/>
    <col min="20" max="22" width="9.140625" style="18"/>
    <col min="23" max="23" width="17.5703125" style="18" bestFit="1" customWidth="1"/>
    <col min="24" max="16384" width="9.140625" style="18"/>
  </cols>
  <sheetData>
    <row r="1" spans="1:24" ht="19.5" customHeight="1" x14ac:dyDescent="0.45">
      <c r="A1" s="206" t="s">
        <v>0</v>
      </c>
      <c r="B1" s="206"/>
      <c r="C1" s="206"/>
      <c r="D1" s="206"/>
      <c r="E1" s="206"/>
      <c r="F1" s="206"/>
      <c r="G1" s="206"/>
      <c r="H1" s="206"/>
      <c r="I1" s="206"/>
      <c r="J1" s="206"/>
      <c r="K1" s="206"/>
      <c r="L1" s="206"/>
      <c r="M1" s="206"/>
      <c r="N1" s="206"/>
      <c r="O1" s="206"/>
      <c r="P1" s="206"/>
      <c r="Q1" s="206"/>
    </row>
    <row r="2" spans="1:24" ht="19.5" customHeight="1" x14ac:dyDescent="0.45">
      <c r="A2" s="206" t="s">
        <v>43</v>
      </c>
      <c r="B2" s="206"/>
      <c r="C2" s="206"/>
      <c r="D2" s="206"/>
      <c r="E2" s="206"/>
      <c r="F2" s="206"/>
      <c r="G2" s="206"/>
      <c r="H2" s="206"/>
      <c r="I2" s="206"/>
      <c r="J2" s="206"/>
      <c r="K2" s="206"/>
      <c r="L2" s="206"/>
      <c r="M2" s="206"/>
      <c r="N2" s="206"/>
      <c r="O2" s="206"/>
      <c r="P2" s="206"/>
      <c r="Q2" s="206"/>
    </row>
    <row r="3" spans="1:24" ht="19.5" customHeight="1" x14ac:dyDescent="0.45">
      <c r="A3" s="206" t="str">
        <f>سهام!A3</f>
        <v>برای ماه منتهی به 1405/04/31</v>
      </c>
      <c r="B3" s="206"/>
      <c r="C3" s="206"/>
      <c r="D3" s="206"/>
      <c r="E3" s="206"/>
      <c r="F3" s="206"/>
      <c r="G3" s="206"/>
      <c r="H3" s="206"/>
      <c r="I3" s="206"/>
      <c r="J3" s="206"/>
      <c r="K3" s="206"/>
      <c r="L3" s="206"/>
      <c r="M3" s="206"/>
      <c r="N3" s="206"/>
      <c r="O3" s="206"/>
      <c r="P3" s="206"/>
      <c r="Q3" s="206"/>
    </row>
    <row r="4" spans="1:24" ht="12.75" customHeight="1" x14ac:dyDescent="0.45"/>
    <row r="5" spans="1:24" ht="19.5" customHeight="1" x14ac:dyDescent="0.45">
      <c r="A5" s="235" t="s">
        <v>78</v>
      </c>
      <c r="B5" s="235"/>
      <c r="C5" s="235"/>
      <c r="D5" s="235"/>
      <c r="E5" s="235"/>
      <c r="F5" s="235"/>
      <c r="G5" s="235"/>
      <c r="H5" s="235"/>
      <c r="I5" s="235"/>
      <c r="J5" s="235"/>
      <c r="K5" s="235"/>
      <c r="L5" s="235"/>
      <c r="M5" s="235"/>
      <c r="N5" s="235"/>
      <c r="O5" s="235"/>
      <c r="P5" s="235"/>
      <c r="Q5" s="235"/>
    </row>
    <row r="6" spans="1:24" ht="19.5" customHeight="1" x14ac:dyDescent="0.45">
      <c r="A6" s="236" t="s">
        <v>44</v>
      </c>
      <c r="C6" s="207" t="s">
        <v>53</v>
      </c>
      <c r="D6" s="207"/>
      <c r="E6" s="207"/>
      <c r="F6" s="207"/>
      <c r="G6" s="207"/>
      <c r="H6" s="207"/>
      <c r="I6" s="207"/>
      <c r="K6" s="207" t="s">
        <v>225</v>
      </c>
      <c r="L6" s="207"/>
      <c r="M6" s="207"/>
      <c r="N6" s="207"/>
      <c r="O6" s="207"/>
      <c r="P6" s="207"/>
      <c r="Q6" s="207"/>
    </row>
    <row r="7" spans="1:24" ht="33.75" customHeight="1" x14ac:dyDescent="0.45">
      <c r="A7" s="236"/>
      <c r="C7" s="8" t="s">
        <v>6</v>
      </c>
      <c r="D7" s="69"/>
      <c r="E7" s="8" t="s">
        <v>8</v>
      </c>
      <c r="F7" s="69"/>
      <c r="G7" s="8" t="s">
        <v>76</v>
      </c>
      <c r="H7" s="69"/>
      <c r="I7" s="8" t="s">
        <v>79</v>
      </c>
      <c r="K7" s="8" t="s">
        <v>6</v>
      </c>
      <c r="L7" s="69"/>
      <c r="M7" s="8" t="s">
        <v>8</v>
      </c>
      <c r="N7" s="69"/>
      <c r="O7" s="8" t="s">
        <v>76</v>
      </c>
      <c r="P7" s="69"/>
      <c r="Q7" s="8" t="s">
        <v>79</v>
      </c>
    </row>
    <row r="8" spans="1:24" ht="21" x14ac:dyDescent="0.45">
      <c r="A8" s="113"/>
      <c r="C8" s="115"/>
      <c r="D8" s="14"/>
      <c r="E8" s="55" t="s">
        <v>121</v>
      </c>
      <c r="F8" s="14"/>
      <c r="G8" s="55" t="s">
        <v>121</v>
      </c>
      <c r="H8" s="14"/>
      <c r="I8" s="55" t="s">
        <v>121</v>
      </c>
      <c r="K8" s="115"/>
      <c r="L8" s="14"/>
      <c r="M8" s="55" t="s">
        <v>121</v>
      </c>
      <c r="N8" s="14"/>
      <c r="O8" s="55" t="s">
        <v>121</v>
      </c>
      <c r="P8" s="14"/>
      <c r="Q8" s="55" t="s">
        <v>121</v>
      </c>
      <c r="V8" s="11"/>
    </row>
    <row r="9" spans="1:24" ht="19.5" customHeight="1" x14ac:dyDescent="0.45">
      <c r="A9" s="17" t="s">
        <v>172</v>
      </c>
      <c r="C9" s="11">
        <v>4197560</v>
      </c>
      <c r="E9" s="11">
        <v>11456922838048</v>
      </c>
      <c r="G9" s="11">
        <v>-11157902028941</v>
      </c>
      <c r="I9" s="11">
        <v>299020809107</v>
      </c>
      <c r="K9" s="11">
        <v>4197560</v>
      </c>
      <c r="M9" s="11">
        <v>11456922838048</v>
      </c>
      <c r="O9" s="11">
        <v>-9080185038611</v>
      </c>
      <c r="Q9" s="11">
        <v>2376737799437</v>
      </c>
    </row>
    <row r="10" spans="1:24" ht="19.5" customHeight="1" x14ac:dyDescent="0.45">
      <c r="A10" s="17" t="s">
        <v>227</v>
      </c>
      <c r="C10" s="11">
        <v>5333147</v>
      </c>
      <c r="E10" s="11">
        <v>5135197369140</v>
      </c>
      <c r="G10" s="11">
        <v>-4446244653900</v>
      </c>
      <c r="I10" s="11">
        <v>688952715240</v>
      </c>
      <c r="K10" s="11">
        <v>5333147</v>
      </c>
      <c r="M10" s="11">
        <v>5135197369140</v>
      </c>
      <c r="O10" s="11">
        <v>-4446244653900</v>
      </c>
      <c r="Q10" s="11">
        <v>688952715240</v>
      </c>
      <c r="U10" s="11"/>
    </row>
    <row r="11" spans="1:24" ht="19.5" customHeight="1" x14ac:dyDescent="0.45">
      <c r="A11" s="1" t="s">
        <v>181</v>
      </c>
      <c r="C11" s="11">
        <v>1926340</v>
      </c>
      <c r="E11" s="11">
        <v>5565538667330</v>
      </c>
      <c r="G11" s="11">
        <v>-4996363848690</v>
      </c>
      <c r="I11" s="11">
        <v>569174818640</v>
      </c>
      <c r="K11" s="11">
        <v>1926340</v>
      </c>
      <c r="M11" s="11">
        <v>5565538667330</v>
      </c>
      <c r="O11" s="11">
        <v>-4999988840600</v>
      </c>
      <c r="Q11" s="11">
        <v>565549826730</v>
      </c>
    </row>
    <row r="12" spans="1:24" ht="19.5" customHeight="1" x14ac:dyDescent="0.45">
      <c r="A12" s="17" t="s">
        <v>195</v>
      </c>
      <c r="C12" s="11">
        <v>10877447426</v>
      </c>
      <c r="E12" s="11">
        <v>15412924873562</v>
      </c>
      <c r="G12" s="11">
        <v>-15229437672687</v>
      </c>
      <c r="I12" s="11">
        <v>183487200875</v>
      </c>
      <c r="K12" s="11">
        <v>10877447426</v>
      </c>
      <c r="M12" s="11">
        <v>15412924873562</v>
      </c>
      <c r="O12" s="11">
        <v>-15034963086624</v>
      </c>
      <c r="Q12" s="11">
        <v>377961786938</v>
      </c>
    </row>
    <row r="13" spans="1:24" ht="19.5" customHeight="1" x14ac:dyDescent="0.45">
      <c r="A13" s="17" t="s">
        <v>153</v>
      </c>
      <c r="C13" s="11">
        <v>3253232</v>
      </c>
      <c r="E13" s="11">
        <v>2815129718957</v>
      </c>
      <c r="G13" s="11">
        <v>-2870336310170</v>
      </c>
      <c r="I13" s="11">
        <v>-55206591213</v>
      </c>
      <c r="K13" s="11">
        <v>3253232</v>
      </c>
      <c r="M13" s="11">
        <v>2815129718957</v>
      </c>
      <c r="O13" s="11">
        <v>-2564887367848</v>
      </c>
      <c r="Q13" s="11">
        <v>250242351109</v>
      </c>
      <c r="X13" s="11"/>
    </row>
    <row r="14" spans="1:24" ht="19.5" customHeight="1" x14ac:dyDescent="0.45">
      <c r="A14" s="17" t="s">
        <v>17</v>
      </c>
      <c r="C14" s="11">
        <v>1335006</v>
      </c>
      <c r="E14" s="11">
        <v>964427846847</v>
      </c>
      <c r="G14" s="11">
        <v>-897631282214</v>
      </c>
      <c r="I14" s="11">
        <v>66796564633</v>
      </c>
      <c r="K14" s="11">
        <v>1335006</v>
      </c>
      <c r="M14" s="11">
        <v>964427846847</v>
      </c>
      <c r="O14" s="11">
        <v>-738611504517</v>
      </c>
      <c r="Q14" s="11">
        <v>225816342330</v>
      </c>
      <c r="X14" s="11"/>
    </row>
    <row r="15" spans="1:24" ht="19.5" customHeight="1" x14ac:dyDescent="0.45">
      <c r="A15" s="60" t="s">
        <v>110</v>
      </c>
      <c r="C15" s="11">
        <v>2700000</v>
      </c>
      <c r="E15" s="11">
        <v>2698531875000</v>
      </c>
      <c r="G15" s="11">
        <v>-2698531875000</v>
      </c>
      <c r="I15" s="11">
        <v>0</v>
      </c>
      <c r="K15" s="11">
        <v>2700000</v>
      </c>
      <c r="M15" s="11">
        <v>2698531875000</v>
      </c>
      <c r="O15" s="11">
        <v>-2496141984375</v>
      </c>
      <c r="Q15" s="11">
        <v>202389890625</v>
      </c>
    </row>
    <row r="16" spans="1:24" ht="19.5" customHeight="1" x14ac:dyDescent="0.45">
      <c r="A16" s="17" t="s">
        <v>180</v>
      </c>
      <c r="C16" s="11">
        <v>967000</v>
      </c>
      <c r="E16" s="11">
        <v>346547503280</v>
      </c>
      <c r="G16" s="11">
        <v>-341173701517</v>
      </c>
      <c r="I16" s="11">
        <v>5373801763</v>
      </c>
      <c r="K16" s="11">
        <v>967000</v>
      </c>
      <c r="M16" s="11">
        <v>346547503280</v>
      </c>
      <c r="O16" s="11">
        <v>-249912269811</v>
      </c>
      <c r="Q16" s="11">
        <v>96635233469</v>
      </c>
    </row>
    <row r="17" spans="1:19" ht="19.5" customHeight="1" x14ac:dyDescent="0.45">
      <c r="A17" s="17" t="s">
        <v>114</v>
      </c>
      <c r="C17" s="11">
        <v>145662568</v>
      </c>
      <c r="E17" s="11">
        <v>934862705187</v>
      </c>
      <c r="G17" s="11">
        <v>-1034983313616</v>
      </c>
      <c r="I17" s="11">
        <v>-100120608429</v>
      </c>
      <c r="K17" s="11">
        <v>145662568</v>
      </c>
      <c r="M17" s="11">
        <v>934862705187</v>
      </c>
      <c r="O17" s="11">
        <v>-839736120564</v>
      </c>
      <c r="Q17" s="11">
        <v>95126584623</v>
      </c>
    </row>
    <row r="18" spans="1:19" ht="19.5" customHeight="1" x14ac:dyDescent="0.45">
      <c r="A18" s="17" t="s">
        <v>226</v>
      </c>
      <c r="C18" s="11">
        <v>29406000</v>
      </c>
      <c r="E18" s="11">
        <v>554842135504</v>
      </c>
      <c r="G18" s="11">
        <v>-500578339700</v>
      </c>
      <c r="I18" s="11">
        <v>54263795804</v>
      </c>
      <c r="K18" s="11">
        <v>29406000</v>
      </c>
      <c r="M18" s="11">
        <v>554842135504</v>
      </c>
      <c r="O18" s="11">
        <v>-500578339700</v>
      </c>
      <c r="Q18" s="11">
        <v>54263795804</v>
      </c>
    </row>
    <row r="19" spans="1:19" s="172" customFormat="1" ht="19.5" customHeight="1" x14ac:dyDescent="0.45">
      <c r="A19" s="17" t="s">
        <v>104</v>
      </c>
      <c r="B19" s="18"/>
      <c r="C19" s="11">
        <v>2650000</v>
      </c>
      <c r="D19" s="11"/>
      <c r="E19" s="11">
        <v>2018202005625</v>
      </c>
      <c r="F19" s="11"/>
      <c r="G19" s="11">
        <v>-2351920447500</v>
      </c>
      <c r="H19" s="11"/>
      <c r="I19" s="11">
        <v>-333718441875</v>
      </c>
      <c r="J19" s="11"/>
      <c r="K19" s="11">
        <v>2650000</v>
      </c>
      <c r="L19" s="11"/>
      <c r="M19" s="11">
        <v>2018202005625</v>
      </c>
      <c r="N19" s="11"/>
      <c r="O19" s="11">
        <v>-1970837823910</v>
      </c>
      <c r="P19" s="11"/>
      <c r="Q19" s="11">
        <v>47364181715</v>
      </c>
      <c r="R19" s="173"/>
      <c r="S19" s="18"/>
    </row>
    <row r="20" spans="1:19" ht="19.5" customHeight="1" x14ac:dyDescent="0.45">
      <c r="A20" s="17" t="s">
        <v>107</v>
      </c>
      <c r="C20" s="11">
        <v>6050000</v>
      </c>
      <c r="E20" s="11">
        <v>197585206390</v>
      </c>
      <c r="G20" s="11">
        <v>-192533003245</v>
      </c>
      <c r="I20" s="11">
        <v>5052203145</v>
      </c>
      <c r="K20" s="11">
        <v>6050000</v>
      </c>
      <c r="M20" s="11">
        <v>197585206390</v>
      </c>
      <c r="O20" s="11">
        <v>-150902125000</v>
      </c>
      <c r="Q20" s="11">
        <v>46683081390</v>
      </c>
    </row>
    <row r="21" spans="1:19" ht="19.5" customHeight="1" x14ac:dyDescent="0.45">
      <c r="A21" s="17" t="s">
        <v>103</v>
      </c>
      <c r="C21" s="11">
        <v>4710000</v>
      </c>
      <c r="E21" s="11">
        <v>138554938995</v>
      </c>
      <c r="G21" s="11">
        <v>-135256123761</v>
      </c>
      <c r="I21" s="11">
        <v>3298815234</v>
      </c>
      <c r="K21" s="11">
        <v>4710000</v>
      </c>
      <c r="M21" s="11">
        <v>138554938995</v>
      </c>
      <c r="O21" s="11">
        <v>-101610088041</v>
      </c>
      <c r="Q21" s="11">
        <v>36944850954</v>
      </c>
    </row>
    <row r="22" spans="1:19" ht="19.5" customHeight="1" x14ac:dyDescent="0.45">
      <c r="A22" s="17" t="s">
        <v>89</v>
      </c>
      <c r="C22" s="11">
        <v>3528000</v>
      </c>
      <c r="E22" s="11">
        <v>3526081650000</v>
      </c>
      <c r="G22" s="11">
        <v>-3526081650000</v>
      </c>
      <c r="I22" s="11">
        <v>0</v>
      </c>
      <c r="K22" s="11">
        <v>3528000</v>
      </c>
      <c r="M22" s="11">
        <v>3526081650000</v>
      </c>
      <c r="O22" s="11">
        <v>-3490820833500</v>
      </c>
      <c r="Q22" s="11">
        <v>35260816500</v>
      </c>
    </row>
    <row r="23" spans="1:19" ht="19.5" customHeight="1" x14ac:dyDescent="0.45">
      <c r="A23" s="17" t="s">
        <v>197</v>
      </c>
      <c r="C23" s="11">
        <v>31096000</v>
      </c>
      <c r="E23" s="11">
        <v>1031148335360</v>
      </c>
      <c r="G23" s="11">
        <v>-872221045238</v>
      </c>
      <c r="I23" s="11">
        <v>158927290122</v>
      </c>
      <c r="K23" s="11">
        <v>31096000</v>
      </c>
      <c r="M23" s="11">
        <v>1031148335360</v>
      </c>
      <c r="O23" s="11">
        <v>-1001230176771</v>
      </c>
      <c r="Q23" s="11">
        <v>29918158589</v>
      </c>
    </row>
    <row r="24" spans="1:19" ht="19.5" customHeight="1" x14ac:dyDescent="0.45">
      <c r="A24" s="17" t="s">
        <v>108</v>
      </c>
      <c r="C24" s="11">
        <v>3541990</v>
      </c>
      <c r="E24" s="11">
        <v>84094871937</v>
      </c>
      <c r="G24" s="11">
        <v>-80133433459</v>
      </c>
      <c r="I24" s="11">
        <v>3961438478</v>
      </c>
      <c r="K24" s="11">
        <v>3541990</v>
      </c>
      <c r="M24" s="11">
        <v>84094871937</v>
      </c>
      <c r="O24" s="11">
        <v>-65552795496</v>
      </c>
      <c r="Q24" s="11">
        <v>18542076441</v>
      </c>
    </row>
    <row r="25" spans="1:19" ht="19.5" customHeight="1" x14ac:dyDescent="0.45">
      <c r="A25" s="17" t="s">
        <v>189</v>
      </c>
      <c r="C25" s="11">
        <v>58384127</v>
      </c>
      <c r="E25" s="11">
        <v>980959219052</v>
      </c>
      <c r="G25" s="11">
        <v>-828817820734</v>
      </c>
      <c r="I25" s="11">
        <v>152141398318</v>
      </c>
      <c r="K25" s="11">
        <v>58384127</v>
      </c>
      <c r="M25" s="11">
        <v>980959219052</v>
      </c>
      <c r="O25" s="11">
        <v>-962839992768</v>
      </c>
      <c r="Q25" s="11">
        <v>18119226284</v>
      </c>
    </row>
    <row r="26" spans="1:19" ht="19.5" customHeight="1" x14ac:dyDescent="0.45">
      <c r="A26" s="17" t="s">
        <v>162</v>
      </c>
      <c r="C26" s="11">
        <v>44301000</v>
      </c>
      <c r="E26" s="11">
        <v>1131638477310</v>
      </c>
      <c r="G26" s="11">
        <v>-964558638001</v>
      </c>
      <c r="I26" s="11">
        <v>167079839309</v>
      </c>
      <c r="K26" s="11">
        <v>44301000</v>
      </c>
      <c r="M26" s="11">
        <v>1131638477310</v>
      </c>
      <c r="O26" s="11">
        <v>-1115442599892</v>
      </c>
      <c r="Q26" s="11">
        <v>16195877418</v>
      </c>
    </row>
    <row r="27" spans="1:19" ht="19.5" customHeight="1" x14ac:dyDescent="0.45">
      <c r="A27" s="1" t="s">
        <v>200</v>
      </c>
      <c r="C27" s="11">
        <v>439081</v>
      </c>
      <c r="E27" s="11">
        <v>390481833788</v>
      </c>
      <c r="G27" s="11">
        <v>-379463780062</v>
      </c>
      <c r="I27" s="11">
        <v>11018053726</v>
      </c>
      <c r="K27" s="11">
        <v>439081</v>
      </c>
      <c r="M27" s="11">
        <v>390481833788</v>
      </c>
      <c r="O27" s="11">
        <v>-378884942082</v>
      </c>
      <c r="Q27" s="11">
        <v>11596891706</v>
      </c>
    </row>
    <row r="28" spans="1:19" ht="19.5" customHeight="1" x14ac:dyDescent="0.45">
      <c r="A28" s="17" t="s">
        <v>169</v>
      </c>
      <c r="C28" s="11">
        <v>4433240</v>
      </c>
      <c r="E28" s="11">
        <v>664289858962</v>
      </c>
      <c r="G28" s="11">
        <v>-563669802337</v>
      </c>
      <c r="I28" s="11">
        <v>100620056625</v>
      </c>
      <c r="K28" s="11">
        <v>4433240</v>
      </c>
      <c r="M28" s="11">
        <v>664289858962</v>
      </c>
      <c r="O28" s="11">
        <v>-657490717200</v>
      </c>
      <c r="Q28" s="11">
        <v>6799141762</v>
      </c>
    </row>
    <row r="29" spans="1:19" ht="19.5" customHeight="1" x14ac:dyDescent="0.45">
      <c r="A29" s="17" t="s">
        <v>199</v>
      </c>
      <c r="C29" s="11">
        <v>257359</v>
      </c>
      <c r="E29" s="11">
        <v>221108077063</v>
      </c>
      <c r="G29" s="11">
        <v>-215297215462</v>
      </c>
      <c r="I29" s="11">
        <v>5810861601</v>
      </c>
      <c r="K29" s="11">
        <v>257359</v>
      </c>
      <c r="M29" s="11">
        <v>221108077063</v>
      </c>
      <c r="O29" s="11">
        <v>-214946773608</v>
      </c>
      <c r="Q29" s="11">
        <v>6161303455</v>
      </c>
    </row>
    <row r="30" spans="1:19" ht="19.5" customHeight="1" x14ac:dyDescent="0.45">
      <c r="A30" s="17" t="s">
        <v>198</v>
      </c>
      <c r="C30" s="11">
        <v>193322</v>
      </c>
      <c r="E30" s="11">
        <v>180366026396</v>
      </c>
      <c r="G30" s="11">
        <v>-176216591527</v>
      </c>
      <c r="I30" s="11">
        <v>4149434869</v>
      </c>
      <c r="K30" s="11">
        <v>193322</v>
      </c>
      <c r="M30" s="11">
        <v>180366026396</v>
      </c>
      <c r="O30" s="11">
        <v>-176175407144</v>
      </c>
      <c r="Q30" s="11">
        <v>4190619252</v>
      </c>
    </row>
    <row r="31" spans="1:19" ht="19.5" customHeight="1" x14ac:dyDescent="0.45">
      <c r="A31" s="17" t="s">
        <v>228</v>
      </c>
      <c r="C31" s="11">
        <v>20001</v>
      </c>
      <c r="E31" s="11">
        <v>17187708908</v>
      </c>
      <c r="G31" s="11">
        <v>-16709912222</v>
      </c>
      <c r="I31" s="11">
        <v>477796686</v>
      </c>
      <c r="K31" s="11">
        <v>20001</v>
      </c>
      <c r="M31" s="11">
        <v>17187708908</v>
      </c>
      <c r="O31" s="11">
        <v>-16709912222</v>
      </c>
      <c r="Q31" s="11">
        <v>477796686</v>
      </c>
    </row>
    <row r="32" spans="1:19" ht="19.5" customHeight="1" x14ac:dyDescent="0.45">
      <c r="A32" s="17" t="s">
        <v>202</v>
      </c>
      <c r="C32" s="11">
        <v>40094</v>
      </c>
      <c r="E32" s="11">
        <v>33920715636</v>
      </c>
      <c r="G32" s="11">
        <v>-33476197366</v>
      </c>
      <c r="I32" s="11">
        <v>444518270</v>
      </c>
      <c r="K32" s="11">
        <v>40094</v>
      </c>
      <c r="M32" s="11">
        <v>33920715636</v>
      </c>
      <c r="O32" s="11">
        <v>-33448834136</v>
      </c>
      <c r="Q32" s="11">
        <v>471881500</v>
      </c>
    </row>
    <row r="33" spans="1:17" ht="19.5" customHeight="1" x14ac:dyDescent="0.45">
      <c r="A33" s="17" t="s">
        <v>203</v>
      </c>
      <c r="C33" s="11">
        <v>70000</v>
      </c>
      <c r="E33" s="11">
        <v>69257420789</v>
      </c>
      <c r="G33" s="11">
        <v>-68893618714</v>
      </c>
      <c r="I33" s="11">
        <v>363802075</v>
      </c>
      <c r="K33" s="11">
        <v>70000</v>
      </c>
      <c r="M33" s="11">
        <v>69257420789</v>
      </c>
      <c r="O33" s="11">
        <v>-68869127235</v>
      </c>
      <c r="Q33" s="11">
        <v>388293554</v>
      </c>
    </row>
    <row r="34" spans="1:17" ht="19.5" customHeight="1" x14ac:dyDescent="0.45">
      <c r="A34" s="17" t="s">
        <v>201</v>
      </c>
      <c r="C34" s="11">
        <v>26458</v>
      </c>
      <c r="E34" s="11">
        <v>23243936233</v>
      </c>
      <c r="G34" s="11">
        <v>-23118585958</v>
      </c>
      <c r="I34" s="11">
        <v>125350275</v>
      </c>
      <c r="K34" s="11">
        <v>26458</v>
      </c>
      <c r="M34" s="11">
        <v>23243936233</v>
      </c>
      <c r="O34" s="11">
        <v>-23100058151</v>
      </c>
      <c r="Q34" s="11">
        <v>143878082</v>
      </c>
    </row>
    <row r="35" spans="1:17" ht="19.5" customHeight="1" x14ac:dyDescent="0.45">
      <c r="A35" s="17" t="s">
        <v>88</v>
      </c>
      <c r="C35" s="11">
        <v>1499971</v>
      </c>
      <c r="E35" s="11">
        <v>1349239851691</v>
      </c>
      <c r="G35" s="11">
        <v>-1499155390768</v>
      </c>
      <c r="I35" s="11">
        <v>-149915539077</v>
      </c>
      <c r="K35" s="11">
        <v>1499971</v>
      </c>
      <c r="M35" s="11">
        <v>1349239851691</v>
      </c>
      <c r="O35" s="11">
        <v>-1349239851691</v>
      </c>
      <c r="Q35" s="11">
        <v>0</v>
      </c>
    </row>
    <row r="36" spans="1:17" ht="19.5" customHeight="1" x14ac:dyDescent="0.45">
      <c r="A36" s="17" t="s">
        <v>29</v>
      </c>
      <c r="C36" s="11">
        <v>500000</v>
      </c>
      <c r="E36" s="11">
        <v>449755312500</v>
      </c>
      <c r="G36" s="11">
        <v>-499728125000</v>
      </c>
      <c r="I36" s="11">
        <v>-49972812500</v>
      </c>
      <c r="K36" s="11">
        <v>500000</v>
      </c>
      <c r="M36" s="11">
        <v>449755312500</v>
      </c>
      <c r="O36" s="11">
        <v>-449755312500</v>
      </c>
      <c r="Q36" s="11">
        <v>0</v>
      </c>
    </row>
    <row r="37" spans="1:17" ht="19.5" customHeight="1" x14ac:dyDescent="0.45">
      <c r="A37" s="17" t="s">
        <v>85</v>
      </c>
      <c r="C37" s="11">
        <v>1500000</v>
      </c>
      <c r="E37" s="11">
        <v>1349265937500</v>
      </c>
      <c r="G37" s="11">
        <v>-1499184375000</v>
      </c>
      <c r="I37" s="11">
        <v>-149918437500</v>
      </c>
      <c r="K37" s="11">
        <v>1500000</v>
      </c>
      <c r="M37" s="11">
        <v>1349265937500</v>
      </c>
      <c r="O37" s="11">
        <v>-1349265937500</v>
      </c>
      <c r="Q37" s="11">
        <v>0</v>
      </c>
    </row>
    <row r="38" spans="1:17" ht="19.5" customHeight="1" x14ac:dyDescent="0.45">
      <c r="A38" s="17" t="s">
        <v>109</v>
      </c>
      <c r="C38" s="11">
        <v>500000</v>
      </c>
      <c r="E38" s="11">
        <v>449755312500</v>
      </c>
      <c r="G38" s="11">
        <v>-499728125000</v>
      </c>
      <c r="I38" s="11">
        <v>-49972812500</v>
      </c>
      <c r="K38" s="11">
        <v>500000</v>
      </c>
      <c r="M38" s="11">
        <v>449755312500</v>
      </c>
      <c r="O38" s="11">
        <v>-449755312500</v>
      </c>
      <c r="Q38" s="11">
        <v>0</v>
      </c>
    </row>
    <row r="39" spans="1:17" ht="19.5" customHeight="1" x14ac:dyDescent="0.45">
      <c r="A39" s="17" t="s">
        <v>115</v>
      </c>
      <c r="C39" s="11">
        <v>2000000</v>
      </c>
      <c r="E39" s="11">
        <v>1799021250000</v>
      </c>
      <c r="G39" s="11">
        <v>-1998912500000</v>
      </c>
      <c r="I39" s="11">
        <v>-199891250000</v>
      </c>
      <c r="K39" s="11">
        <v>2000000</v>
      </c>
      <c r="M39" s="11">
        <v>1799021250000</v>
      </c>
      <c r="O39" s="11">
        <v>-1799021250000</v>
      </c>
      <c r="Q39" s="11">
        <v>0</v>
      </c>
    </row>
    <row r="40" spans="1:17" ht="19.5" customHeight="1" x14ac:dyDescent="0.45">
      <c r="A40" s="17" t="s">
        <v>26</v>
      </c>
      <c r="C40" s="11">
        <v>526865</v>
      </c>
      <c r="E40" s="11">
        <v>526865000000</v>
      </c>
      <c r="G40" s="11">
        <f>-E40+I40</f>
        <v>-559993107672</v>
      </c>
      <c r="I40" s="11">
        <v>-33128107672</v>
      </c>
      <c r="K40" s="11">
        <v>0</v>
      </c>
      <c r="M40" s="11">
        <v>0</v>
      </c>
      <c r="O40" s="11">
        <v>0</v>
      </c>
      <c r="Q40" s="11">
        <v>0</v>
      </c>
    </row>
    <row r="41" spans="1:17" ht="19.5" customHeight="1" x14ac:dyDescent="0.45">
      <c r="A41" s="17" t="s">
        <v>171</v>
      </c>
      <c r="C41" s="11">
        <v>5000000</v>
      </c>
      <c r="E41" s="11">
        <v>4497553125000</v>
      </c>
      <c r="G41" s="11">
        <v>-4497553125000</v>
      </c>
      <c r="I41" s="11">
        <v>0</v>
      </c>
      <c r="K41" s="11">
        <v>5000000</v>
      </c>
      <c r="M41" s="11">
        <v>4497553125000</v>
      </c>
      <c r="O41" s="11">
        <v>-4497553125000</v>
      </c>
      <c r="Q41" s="11">
        <v>0</v>
      </c>
    </row>
    <row r="42" spans="1:17" ht="19.5" customHeight="1" x14ac:dyDescent="0.45">
      <c r="A42" s="17" t="s">
        <v>222</v>
      </c>
      <c r="C42" s="11">
        <v>10877447426</v>
      </c>
      <c r="E42" s="11">
        <v>10869207759</v>
      </c>
      <c r="G42" s="11">
        <v>-10869207759</v>
      </c>
      <c r="I42" s="11">
        <v>0</v>
      </c>
      <c r="K42" s="11">
        <v>10877447426</v>
      </c>
      <c r="M42" s="11">
        <v>10869207759</v>
      </c>
      <c r="O42" s="11">
        <v>-10869207759</v>
      </c>
      <c r="Q42" s="11">
        <v>0</v>
      </c>
    </row>
    <row r="43" spans="1:17" ht="19.5" customHeight="1" x14ac:dyDescent="0.45">
      <c r="A43" s="17" t="s">
        <v>159</v>
      </c>
      <c r="C43" s="11">
        <v>5267000</v>
      </c>
      <c r="E43" s="11">
        <v>568663682721</v>
      </c>
      <c r="G43" s="11">
        <v>-482351712524</v>
      </c>
      <c r="I43" s="11">
        <v>86311970197</v>
      </c>
      <c r="K43" s="11">
        <v>5267000</v>
      </c>
      <c r="M43" s="11">
        <v>568663682721</v>
      </c>
      <c r="O43" s="11">
        <v>-573408815720</v>
      </c>
      <c r="Q43" s="11">
        <v>-4745132999</v>
      </c>
    </row>
    <row r="44" spans="1:17" ht="19.5" customHeight="1" x14ac:dyDescent="0.45">
      <c r="A44" s="17" t="s">
        <v>196</v>
      </c>
      <c r="C44" s="11">
        <v>61680000</v>
      </c>
      <c r="E44" s="11">
        <v>501349497792</v>
      </c>
      <c r="G44" s="11">
        <v>-478678495680</v>
      </c>
      <c r="I44" s="11">
        <v>22671002112</v>
      </c>
      <c r="K44" s="11">
        <v>61680000</v>
      </c>
      <c r="M44" s="11">
        <v>501349497792</v>
      </c>
      <c r="O44" s="11">
        <v>-513875107955</v>
      </c>
      <c r="Q44" s="11">
        <v>-12525610163</v>
      </c>
    </row>
    <row r="45" spans="1:17" ht="19.5" customHeight="1" x14ac:dyDescent="0.45">
      <c r="A45" s="17" t="s">
        <v>18</v>
      </c>
      <c r="B45" s="173"/>
      <c r="C45" s="11">
        <v>54503519</v>
      </c>
      <c r="D45" s="173"/>
      <c r="E45" s="11">
        <v>4046112880815</v>
      </c>
      <c r="F45" s="173"/>
      <c r="G45" s="11">
        <v>-3603482482158</v>
      </c>
      <c r="H45" s="173"/>
      <c r="I45" s="11">
        <v>442630398657</v>
      </c>
      <c r="J45" s="173"/>
      <c r="K45" s="11">
        <v>54503519</v>
      </c>
      <c r="M45" s="11">
        <v>4046112880815</v>
      </c>
      <c r="O45" s="11">
        <v>-4087656514798</v>
      </c>
      <c r="Q45" s="11">
        <v>-41543633983</v>
      </c>
    </row>
    <row r="46" spans="1:17" ht="19.5" customHeight="1" x14ac:dyDescent="0.45">
      <c r="A46" s="17" t="s">
        <v>173</v>
      </c>
      <c r="C46" s="11">
        <v>2503046</v>
      </c>
      <c r="E46" s="11">
        <v>1869869419773</v>
      </c>
      <c r="G46" s="11">
        <v>-1869869419773</v>
      </c>
      <c r="I46" s="11">
        <v>0</v>
      </c>
      <c r="K46" s="11">
        <v>2503046</v>
      </c>
      <c r="M46" s="11">
        <v>1869869419773</v>
      </c>
      <c r="O46" s="11">
        <v>-1942457095332</v>
      </c>
      <c r="Q46" s="11">
        <v>-72587675559</v>
      </c>
    </row>
    <row r="47" spans="1:17" ht="19.5" customHeight="1" x14ac:dyDescent="0.45">
      <c r="A47" s="17" t="s">
        <v>154</v>
      </c>
      <c r="C47" s="11">
        <v>4744704</v>
      </c>
      <c r="E47" s="11">
        <v>3922097005003</v>
      </c>
      <c r="G47" s="11">
        <v>-4031730171313</v>
      </c>
      <c r="I47" s="11">
        <v>-109633166310</v>
      </c>
      <c r="K47" s="11">
        <v>4744704</v>
      </c>
      <c r="M47" s="11">
        <v>3922097005003</v>
      </c>
      <c r="O47" s="11">
        <v>-4039530965403</v>
      </c>
      <c r="Q47" s="11">
        <v>-117433960400</v>
      </c>
    </row>
    <row r="48" spans="1:17" ht="19.5" customHeight="1" x14ac:dyDescent="0.45">
      <c r="A48" s="17" t="s">
        <v>148</v>
      </c>
      <c r="C48" s="11">
        <v>3200000</v>
      </c>
      <c r="E48" s="11">
        <v>2572440474500</v>
      </c>
      <c r="G48" s="11">
        <v>-2572440474500</v>
      </c>
      <c r="I48" s="11">
        <v>0</v>
      </c>
      <c r="K48" s="11">
        <v>3200000</v>
      </c>
      <c r="M48" s="11">
        <v>2572440474500</v>
      </c>
      <c r="O48" s="11">
        <v>-2728115780000</v>
      </c>
      <c r="Q48" s="11">
        <v>-155675305500</v>
      </c>
    </row>
    <row r="49" spans="1:17" ht="19.5" customHeight="1" x14ac:dyDescent="0.45">
      <c r="A49" s="17" t="s">
        <v>204</v>
      </c>
      <c r="C49" s="11">
        <v>2000000</v>
      </c>
      <c r="E49" s="11">
        <v>1799021250000</v>
      </c>
      <c r="G49" s="11">
        <v>-1998912500000</v>
      </c>
      <c r="I49" s="11">
        <v>-199891250000</v>
      </c>
      <c r="K49" s="11">
        <v>2000000</v>
      </c>
      <c r="M49" s="11">
        <v>1799021250000</v>
      </c>
      <c r="O49" s="11">
        <v>-2000000000000</v>
      </c>
      <c r="Q49" s="11">
        <v>-200978750000</v>
      </c>
    </row>
    <row r="50" spans="1:17" ht="19.5" customHeight="1" x14ac:dyDescent="0.45">
      <c r="A50" s="17" t="s">
        <v>183</v>
      </c>
      <c r="C50" s="11">
        <v>6385595</v>
      </c>
      <c r="E50" s="11">
        <v>5385299067476</v>
      </c>
      <c r="G50" s="11">
        <v>-6082609808179</v>
      </c>
      <c r="I50" s="11">
        <v>-697310740703</v>
      </c>
      <c r="K50" s="11">
        <v>6385595</v>
      </c>
      <c r="M50" s="11">
        <v>5385299067476</v>
      </c>
      <c r="O50" s="11">
        <v>-5659999840150</v>
      </c>
      <c r="Q50" s="11">
        <v>-274700772674</v>
      </c>
    </row>
    <row r="51" spans="1:17" ht="19.5" customHeight="1" x14ac:dyDescent="0.45">
      <c r="A51" s="17" t="s">
        <v>205</v>
      </c>
      <c r="C51" s="11">
        <v>3999997</v>
      </c>
      <c r="E51" s="11">
        <v>3598039801468</v>
      </c>
      <c r="G51" s="11">
        <v>-3997822001631</v>
      </c>
      <c r="I51" s="11">
        <v>-399782200163</v>
      </c>
      <c r="K51" s="11">
        <v>3999997</v>
      </c>
      <c r="M51" s="11">
        <v>3598039801468</v>
      </c>
      <c r="O51" s="11">
        <v>-3999997000000</v>
      </c>
      <c r="Q51" s="11">
        <v>-401957198532</v>
      </c>
    </row>
    <row r="52" spans="1:17" ht="19.5" customHeight="1" x14ac:dyDescent="0.45">
      <c r="A52" s="1" t="s">
        <v>182</v>
      </c>
      <c r="C52" s="11">
        <v>4000000</v>
      </c>
      <c r="E52" s="11">
        <v>3598042500000</v>
      </c>
      <c r="G52" s="11">
        <v>-3907961889650</v>
      </c>
      <c r="I52" s="11">
        <v>-309919389650</v>
      </c>
      <c r="K52" s="11">
        <v>4000000</v>
      </c>
      <c r="M52" s="11">
        <v>3598042500000</v>
      </c>
      <c r="O52" s="11">
        <v>-4000000000000</v>
      </c>
      <c r="Q52" s="11">
        <v>-401957500000</v>
      </c>
    </row>
    <row r="53" spans="1:17" ht="19.5" customHeight="1" x14ac:dyDescent="0.45">
      <c r="A53" s="17" t="s">
        <v>170</v>
      </c>
      <c r="C53" s="11">
        <v>5000000</v>
      </c>
      <c r="E53" s="11">
        <v>4497553125000</v>
      </c>
      <c r="G53" s="11">
        <v>-4649270583750</v>
      </c>
      <c r="I53" s="11">
        <v>-151717458750</v>
      </c>
      <c r="K53" s="11">
        <v>5000000</v>
      </c>
      <c r="M53" s="11">
        <v>4497553125000</v>
      </c>
      <c r="O53" s="11">
        <v>-4997281250000</v>
      </c>
      <c r="Q53" s="11">
        <v>-499728125000</v>
      </c>
    </row>
    <row r="54" spans="1:17" ht="19.5" customHeight="1" x14ac:dyDescent="0.45">
      <c r="A54" s="95" t="s">
        <v>144</v>
      </c>
      <c r="E54" s="36">
        <f>SUM(E9:E53)</f>
        <v>99383859516797</v>
      </c>
      <c r="G54" s="36">
        <f>SUM(G9:G53)</f>
        <v>-99341804387378</v>
      </c>
      <c r="I54" s="36">
        <f>SUM(I9:I53)</f>
        <v>42055129419</v>
      </c>
      <c r="M54" s="36">
        <f>SUM(M9:M53)</f>
        <v>98856994516797</v>
      </c>
      <c r="O54" s="36">
        <f>SUM(O9:O53)</f>
        <v>-95827893780014</v>
      </c>
      <c r="Q54" s="36">
        <f>SUM(Q9:Q53)</f>
        <v>3029100736783</v>
      </c>
    </row>
    <row r="56" spans="1:17" ht="19.5" customHeight="1" x14ac:dyDescent="0.45">
      <c r="I56" s="18"/>
    </row>
    <row r="58" spans="1:17" ht="19.5" customHeight="1" x14ac:dyDescent="0.45">
      <c r="E58" s="18"/>
    </row>
  </sheetData>
  <sortState xmlns:xlrd2="http://schemas.microsoft.com/office/spreadsheetml/2017/richdata2" ref="A9:Q53">
    <sortCondition descending="1" ref="Q9:Q53"/>
  </sortState>
  <mergeCells count="7">
    <mergeCell ref="A1:Q1"/>
    <mergeCell ref="A2:Q2"/>
    <mergeCell ref="A3:Q3"/>
    <mergeCell ref="A5:Q5"/>
    <mergeCell ref="A6:A7"/>
    <mergeCell ref="C6:I6"/>
    <mergeCell ref="K6:Q6"/>
  </mergeCells>
  <phoneticPr fontId="11" type="noConversion"/>
  <pageMargins left="0.39" right="0.39" top="0.39" bottom="0.39" header="0" footer="0"/>
  <pageSetup paperSize="9" scale="6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19</vt:i4>
      </vt:variant>
      <vt:variant>
        <vt:lpstr>Named Ranges</vt:lpstr>
      </vt:variant>
      <vt:variant>
        <vt:i4>19</vt:i4>
      </vt:variant>
    </vt:vector>
  </HeadingPairs>
  <TitlesOfParts>
    <vt:vector size="38" baseType="lpstr">
      <vt:lpstr>صورت وضعیت</vt:lpstr>
      <vt:lpstr>سهام</vt:lpstr>
      <vt:lpstr>واحدهای صندوق</vt:lpstr>
      <vt:lpstr>اوراق</vt:lpstr>
      <vt:lpstr>سپرده </vt:lpstr>
      <vt:lpstr>گواهی سپرده بانکی</vt:lpstr>
      <vt:lpstr>تعدیل قیمت</vt:lpstr>
      <vt:lpstr>درآمد</vt:lpstr>
      <vt:lpstr>درآمد سرمایه گذاری در سهام</vt:lpstr>
      <vt:lpstr>درآمد سرمایه گذاری در صندوق</vt:lpstr>
      <vt:lpstr>درآمد سرمایه گذاری در اوراق</vt:lpstr>
      <vt:lpstr>درآمد سپرده و گواهی سپرده بانکی</vt:lpstr>
      <vt:lpstr>درآمد گواهی سپرده کالایی</vt:lpstr>
      <vt:lpstr>سایر درآمدها</vt:lpstr>
      <vt:lpstr>مبالغ تخصیصی اوراق</vt:lpstr>
      <vt:lpstr>سود اوراق بهادار</vt:lpstr>
      <vt:lpstr>سود سپرده بانکی</vt:lpstr>
      <vt:lpstr>درآمد ناشی از فروش</vt:lpstr>
      <vt:lpstr>درآمد ناشی از تغییر قیمت اوراق</vt:lpstr>
      <vt:lpstr>اوراق!Print_Area</vt:lpstr>
      <vt:lpstr>'تعدیل قیمت'!Print_Area</vt:lpstr>
      <vt:lpstr>درآمد!Print_Area</vt:lpstr>
      <vt:lpstr>'درآمد سپرده و گواهی سپرده بانکی'!Print_Area</vt:lpstr>
      <vt:lpstr>'درآمد سرمایه گذاری در اوراق'!Print_Area</vt:lpstr>
      <vt:lpstr>'درآمد سرمایه گذاری در سهام'!Print_Area</vt:lpstr>
      <vt:lpstr>'درآمد سرمایه گذاری در صندوق'!Print_Area</vt:lpstr>
      <vt:lpstr>'درآمد گواهی سپرده کالایی'!Print_Area</vt:lpstr>
      <vt:lpstr>'درآمد ناشی از تغییر قیمت اوراق'!Print_Area</vt:lpstr>
      <vt:lpstr>'درآمد ناشی از فروش'!Print_Area</vt:lpstr>
      <vt:lpstr>'سایر درآمدها'!Print_Area</vt:lpstr>
      <vt:lpstr>'سپرده '!Print_Area</vt:lpstr>
      <vt:lpstr>سهام!Print_Area</vt:lpstr>
      <vt:lpstr>'سود اوراق بهادار'!Print_Area</vt:lpstr>
      <vt:lpstr>'سود سپرده بانکی'!Print_Area</vt:lpstr>
      <vt:lpstr>'صورت وضعیت'!Print_Area</vt:lpstr>
      <vt:lpstr>'گواهی سپرده بانکی'!Print_Area</vt:lpstr>
      <vt:lpstr>'مبالغ تخصیصی اوراق'!Print_Area</vt:lpstr>
      <vt:lpstr>'واحدهای صندوق'!Print_Area</vt:lpstr>
    </vt:vector>
  </TitlesOfParts>
  <Company>Stimulsoft Reports 2022.1.1 from 7 December 2021, 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Majid 2116. Aghataghi</dc:creator>
  <cp:lastModifiedBy>Zahra Salehi</cp:lastModifiedBy>
  <cp:lastPrinted>2026-02-23T08:56:49Z</cp:lastPrinted>
  <dcterms:created xsi:type="dcterms:W3CDTF">2024-08-28T07:34:27Z</dcterms:created>
  <dcterms:modified xsi:type="dcterms:W3CDTF">2026-07-27T09:02:39Z</dcterms:modified>
</cp:coreProperties>
</file>